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mc:AlternateContent xmlns:mc="http://schemas.openxmlformats.org/markup-compatibility/2006">
    <mc:Choice Requires="x15">
      <x15ac:absPath xmlns:x15ac="http://schemas.microsoft.com/office/spreadsheetml/2010/11/ac" url="S:\Verksamhetsstöd\Kommunikation\Publikationer\Statistik\Vägtrafikskador\2023\"/>
    </mc:Choice>
  </mc:AlternateContent>
  <xr:revisionPtr revIDLastSave="0" documentId="13_ncr:1_{3FAA7FE9-4296-4C0E-8E6D-93695D3CCAB6}" xr6:coauthVersionLast="47" xr6:coauthVersionMax="47" xr10:uidLastSave="{00000000-0000-0000-0000-000000000000}"/>
  <bookViews>
    <workbookView xWindow="-120" yWindow="-120" windowWidth="25440" windowHeight="15270" tabRatio="949" xr2:uid="{00000000-000D-0000-FFFF-FFFF00000000}"/>
  </bookViews>
  <sheets>
    <sheet name="Titel _ Title" sheetId="270" r:id="rId1"/>
    <sheet name="Innehåll _ Content" sheetId="43" r:id="rId2"/>
    <sheet name="Kort om statistiken _ In brief" sheetId="269" r:id="rId3"/>
    <sheet name="Teckenförklaring_Legends" sheetId="263" r:id="rId4"/>
    <sheet name="0.0" sheetId="85" r:id="rId5"/>
    <sheet name="1.1" sheetId="267" r:id="rId6"/>
    <sheet name="1.2" sheetId="259" r:id="rId7"/>
    <sheet name="1.3" sheetId="260" r:id="rId8"/>
    <sheet name="1.4" sheetId="268" r:id="rId9"/>
    <sheet name="1.5" sheetId="218" r:id="rId10"/>
    <sheet name="2.1" sheetId="273" r:id="rId11"/>
    <sheet name="2.2" sheetId="274" r:id="rId12"/>
    <sheet name="2.3" sheetId="275" r:id="rId13"/>
    <sheet name="2.4" sheetId="276" r:id="rId14"/>
    <sheet name="3.1" sheetId="277" r:id="rId15"/>
    <sheet name="3.2" sheetId="278" r:id="rId16"/>
    <sheet name="3.3" sheetId="279" r:id="rId17"/>
    <sheet name="4.1" sheetId="223" r:id="rId18"/>
    <sheet name="4.2" sheetId="225" r:id="rId19"/>
    <sheet name="5.1" sheetId="153" r:id="rId20"/>
    <sheet name="5.2" sheetId="282" r:id="rId21"/>
    <sheet name="5.3" sheetId="257" r:id="rId22"/>
    <sheet name="5.4" sheetId="280" r:id="rId23"/>
    <sheet name="6.1" sheetId="41" r:id="rId24"/>
    <sheet name="6.2" sheetId="9" r:id="rId25"/>
    <sheet name="6.3" sheetId="12" r:id="rId26"/>
    <sheet name="Befolkning SE" sheetId="254" state="hidden" r:id="rId27"/>
    <sheet name="6.4" sheetId="14" r:id="rId28"/>
    <sheet name="6.5" sheetId="50" r:id="rId29"/>
    <sheet name="6.6" sheetId="202" r:id="rId30"/>
    <sheet name="7.1" sheetId="271" r:id="rId31"/>
    <sheet name="7.2" sheetId="272" r:id="rId32"/>
  </sheets>
  <externalReferences>
    <externalReference r:id="rId33"/>
    <externalReference r:id="rId34"/>
    <externalReference r:id="rId35"/>
    <externalReference r:id="rId36"/>
  </externalReferences>
  <definedNames>
    <definedName name="_ftnref2" localSheetId="30">'7.1'!$X$10</definedName>
    <definedName name="adsfasdassdf" localSheetId="20">#REF!</definedName>
    <definedName name="adsfasdassdf">#REF!</definedName>
    <definedName name="afa" localSheetId="20">'[1]RSK-Tabell 1_2012'!#REF!</definedName>
    <definedName name="afa">'[1]RSK-Tabell 1_2012'!#REF!</definedName>
    <definedName name="asaf" localSheetId="20">#REF!</definedName>
    <definedName name="asaf">#REF!</definedName>
    <definedName name="Excel_BuiltIn__FilterDatabase_1" localSheetId="5">'[2]RSK-Tabell 1_2012'!#REF!</definedName>
    <definedName name="Excel_BuiltIn__FilterDatabase_1" localSheetId="6">'[2]RSK-Tabell 1_2012'!#REF!</definedName>
    <definedName name="Excel_BuiltIn__FilterDatabase_1" localSheetId="7">'[2]RSK-Tabell 1_2012'!#REF!</definedName>
    <definedName name="Excel_BuiltIn__FilterDatabase_1" localSheetId="8">'[2]RSK-Tabell 1_2012'!#REF!</definedName>
    <definedName name="Excel_BuiltIn__FilterDatabase_1" localSheetId="9">'[2]RSK-Tabell 1_2012'!#REF!</definedName>
    <definedName name="Excel_BuiltIn__FilterDatabase_1" localSheetId="10">'[2]RSK-Tabell 1_2012'!#REF!</definedName>
    <definedName name="Excel_BuiltIn__FilterDatabase_1" localSheetId="12">'[2]RSK-Tabell 1_2012'!#REF!</definedName>
    <definedName name="Excel_BuiltIn__FilterDatabase_1" localSheetId="13">'[2]RSK-Tabell 1_2012'!#REF!</definedName>
    <definedName name="Excel_BuiltIn__FilterDatabase_1" localSheetId="14">'[2]RSK-Tabell 1_2012'!#REF!</definedName>
    <definedName name="Excel_BuiltIn__FilterDatabase_1" localSheetId="15">'[2]RSK-Tabell 1_2012'!#REF!</definedName>
    <definedName name="Excel_BuiltIn__FilterDatabase_1" localSheetId="17">'[2]RSK-Tabell 1_2012'!#REF!</definedName>
    <definedName name="Excel_BuiltIn__FilterDatabase_1" localSheetId="18">'[2]RSK-Tabell 1_2012'!#REF!</definedName>
    <definedName name="Excel_BuiltIn__FilterDatabase_1" localSheetId="19">'[2]RSK-Tabell 1_2012'!#REF!</definedName>
    <definedName name="Excel_BuiltIn__FilterDatabase_1" localSheetId="20">'[2]RSK-Tabell 1_2012'!#REF!</definedName>
    <definedName name="Excel_BuiltIn__FilterDatabase_1" localSheetId="21">'[2]RSK-Tabell 1_2012'!#REF!</definedName>
    <definedName name="Excel_BuiltIn__FilterDatabase_1" localSheetId="22">'[2]RSK-Tabell 1_2012'!#REF!</definedName>
    <definedName name="Excel_BuiltIn__FilterDatabase_1" localSheetId="29">'[2]RSK-Tabell 1_2012'!#REF!</definedName>
    <definedName name="Excel_BuiltIn__FilterDatabase_1" localSheetId="30">'[2]RSK-Tabell 1_2012'!#REF!</definedName>
    <definedName name="Excel_BuiltIn__FilterDatabase_1" localSheetId="31">'[2]RSK-Tabell 1_2012'!#REF!</definedName>
    <definedName name="Excel_BuiltIn__FilterDatabase_1" localSheetId="0">'[3]RSK-Tabell 1_2011'!#REF!</definedName>
    <definedName name="Excel_BuiltIn__FilterDatabase_1">'[2]RSK-Tabell 1_2012'!#REF!</definedName>
    <definedName name="Excel_BuiltIn__FilterDatabase_2" localSheetId="20">#REF!</definedName>
    <definedName name="Excel_BuiltIn__FilterDatabase_2">#REF!</definedName>
    <definedName name="Excel_BuiltIn__FilterDatabase_4" localSheetId="5">#REF!</definedName>
    <definedName name="Excel_BuiltIn__FilterDatabase_4" localSheetId="6">#REF!</definedName>
    <definedName name="Excel_BuiltIn__FilterDatabase_4" localSheetId="7">#REF!</definedName>
    <definedName name="Excel_BuiltIn__FilterDatabase_4" localSheetId="8">#REF!</definedName>
    <definedName name="Excel_BuiltIn__FilterDatabase_4" localSheetId="9">#REF!</definedName>
    <definedName name="Excel_BuiltIn__FilterDatabase_4" localSheetId="10">#REF!</definedName>
    <definedName name="Excel_BuiltIn__FilterDatabase_4" localSheetId="12">#REF!</definedName>
    <definedName name="Excel_BuiltIn__FilterDatabase_4" localSheetId="13">#REF!</definedName>
    <definedName name="Excel_BuiltIn__FilterDatabase_4" localSheetId="14">#REF!</definedName>
    <definedName name="Excel_BuiltIn__FilterDatabase_4" localSheetId="15">#REF!</definedName>
    <definedName name="Excel_BuiltIn__FilterDatabase_4" localSheetId="17">#REF!</definedName>
    <definedName name="Excel_BuiltIn__FilterDatabase_4" localSheetId="18">#REF!</definedName>
    <definedName name="Excel_BuiltIn__FilterDatabase_4" localSheetId="19">#REF!</definedName>
    <definedName name="Excel_BuiltIn__FilterDatabase_4" localSheetId="20">#REF!</definedName>
    <definedName name="Excel_BuiltIn__FilterDatabase_4" localSheetId="21">#REF!</definedName>
    <definedName name="Excel_BuiltIn__FilterDatabase_4" localSheetId="22">#REF!</definedName>
    <definedName name="Excel_BuiltIn__FilterDatabase_4" localSheetId="29">#REF!</definedName>
    <definedName name="Excel_BuiltIn__FilterDatabase_4" localSheetId="30">#REF!</definedName>
    <definedName name="Excel_BuiltIn__FilterDatabase_4" localSheetId="31">#REF!</definedName>
    <definedName name="Excel_BuiltIn__FilterDatabase_4" localSheetId="2">#REF!</definedName>
    <definedName name="Excel_BuiltIn__FilterDatabase_4" localSheetId="0">#REF!</definedName>
    <definedName name="Excel_BuiltIn__FilterDatabase_4">#REF!</definedName>
    <definedName name="Excel_BuiltIn_Print_Titles_4" localSheetId="5">#REF!</definedName>
    <definedName name="Excel_BuiltIn_Print_Titles_4" localSheetId="6">#REF!</definedName>
    <definedName name="Excel_BuiltIn_Print_Titles_4" localSheetId="7">#REF!</definedName>
    <definedName name="Excel_BuiltIn_Print_Titles_4" localSheetId="8">#REF!</definedName>
    <definedName name="Excel_BuiltIn_Print_Titles_4" localSheetId="9">#REF!</definedName>
    <definedName name="Excel_BuiltIn_Print_Titles_4" localSheetId="10">#REF!</definedName>
    <definedName name="Excel_BuiltIn_Print_Titles_4" localSheetId="12">#REF!</definedName>
    <definedName name="Excel_BuiltIn_Print_Titles_4" localSheetId="13">#REF!</definedName>
    <definedName name="Excel_BuiltIn_Print_Titles_4" localSheetId="14">#REF!</definedName>
    <definedName name="Excel_BuiltIn_Print_Titles_4" localSheetId="15">#REF!</definedName>
    <definedName name="Excel_BuiltIn_Print_Titles_4" localSheetId="17">#REF!</definedName>
    <definedName name="Excel_BuiltIn_Print_Titles_4" localSheetId="18">#REF!</definedName>
    <definedName name="Excel_BuiltIn_Print_Titles_4" localSheetId="19">#REF!</definedName>
    <definedName name="Excel_BuiltIn_Print_Titles_4" localSheetId="20">#REF!</definedName>
    <definedName name="Excel_BuiltIn_Print_Titles_4" localSheetId="21">#REF!</definedName>
    <definedName name="Excel_BuiltIn_Print_Titles_4" localSheetId="22">#REF!</definedName>
    <definedName name="Excel_BuiltIn_Print_Titles_4" localSheetId="29">#REF!</definedName>
    <definedName name="Excel_BuiltIn_Print_Titles_4" localSheetId="30">#REF!</definedName>
    <definedName name="Excel_BuiltIn_Print_Titles_4" localSheetId="31">#REF!</definedName>
    <definedName name="Excel_BuiltIn_Print_Titles_4" localSheetId="2">#REF!</definedName>
    <definedName name="Excel_BuiltIn_Print_Titles_4" localSheetId="0">#REF!</definedName>
    <definedName name="Excel_BuiltIn_Print_Titles_4">#REF!</definedName>
    <definedName name="Tabell_RS3._Avställda_fordon_efter_län_och_fordonsslag_vid_slutet_av_år_2021." localSheetId="20">'[4]Innehåll _ Content'!#REF!</definedName>
    <definedName name="Tabell_RS3._Avställda_fordon_efter_län_och_fordonsslag_vid_slutet_av_år_2021.">'[4]Innehåll _ Content'!#REF!</definedName>
    <definedName name="Table_RS3._Vehicles_not_in_use_by_county_and_kind_of_vehicle_at_the_end_of_year_2021." localSheetId="20">'[4]Innehåll _ Content'!#REF!</definedName>
    <definedName name="Table_RS3._Vehicles_not_in_use_by_county_and_kind_of_vehicle_at_the_end_of_year_2021.">'[4]Innehåll _ Content'!#REF!</definedName>
    <definedName name="_xlnm.Print_Area" localSheetId="5">'1.1'!$A$1:$M$47</definedName>
    <definedName name="_xlnm.Print_Area" localSheetId="6">'1.2'!$A$1:$M$61</definedName>
    <definedName name="_xlnm.Print_Area" localSheetId="7">'1.3'!$A$1:$M$81</definedName>
    <definedName name="_xlnm.Print_Area" localSheetId="8">'1.4'!$A$1:$M$88</definedName>
    <definedName name="_xlnm.Print_Area" localSheetId="9">'1.5'!$A$1:$I$144</definedName>
    <definedName name="_xlnm.Print_Area" localSheetId="10">'2.1'!$A$1:$N$47</definedName>
    <definedName name="_xlnm.Print_Area" localSheetId="11">'2.2'!$A$1:$N$61</definedName>
    <definedName name="_xlnm.Print_Area" localSheetId="12">'2.3'!$A$1:$N$80</definedName>
    <definedName name="_xlnm.Print_Area" localSheetId="13">'2.4'!$A$1:$N$29</definedName>
    <definedName name="_xlnm.Print_Area" localSheetId="14">'3.1'!$A$1:$L$45</definedName>
    <definedName name="_xlnm.Print_Area" localSheetId="15">'3.2'!$A$1:$L$59</definedName>
    <definedName name="_xlnm.Print_Area" localSheetId="16">'3.3'!$A$1:$L$78</definedName>
    <definedName name="_xlnm.Print_Area" localSheetId="17">'4.1'!$A$1:$S$136</definedName>
    <definedName name="_xlnm.Print_Area" localSheetId="18">'4.2'!$A$1:$S$162</definedName>
    <definedName name="_xlnm.Print_Area" localSheetId="20">'5.2'!$A$1:$O$48</definedName>
    <definedName name="_xlnm.Print_Area" localSheetId="21">'5.3'!$A$1:$H$40</definedName>
    <definedName name="_xlnm.Print_Area" localSheetId="22">'5.4'!$A$1:$O$280</definedName>
    <definedName name="_xlnm.Print_Area" localSheetId="24">'6.2'!$A$1:$N$208</definedName>
    <definedName name="_xlnm.Print_Area" localSheetId="27">'6.4'!$A$1:$AN$44</definedName>
    <definedName name="_xlnm.Print_Area" localSheetId="28">'6.5'!$A$1:$T$56</definedName>
    <definedName name="_xlnm.Print_Area" localSheetId="29">'6.6'!$A$1:$AG$54</definedName>
    <definedName name="_xlnm.Print_Area" localSheetId="30">'7.1'!$A$1:$W$48</definedName>
    <definedName name="_xlnm.Print_Area" localSheetId="31">'7.2'!$A$1:$V$46</definedName>
    <definedName name="_xlnm.Print_Area" localSheetId="1">'Innehåll _ Content'!$G$15:$K$43</definedName>
    <definedName name="_xlnm.Print_Titles" localSheetId="4">'0.0'!#REF!</definedName>
    <definedName name="_xlnm.Print_Titles" localSheetId="6">'1.2'!$1:$14</definedName>
    <definedName name="_xlnm.Print_Titles" localSheetId="7">'1.3'!$1:$14</definedName>
    <definedName name="_xlnm.Print_Titles" localSheetId="8">'1.4'!$1:$13</definedName>
    <definedName name="_xlnm.Print_Titles" localSheetId="9">'1.5'!$1:$16</definedName>
    <definedName name="_xlnm.Print_Titles" localSheetId="10">'2.1'!$1:$13</definedName>
    <definedName name="_xlnm.Print_Titles" localSheetId="11">'2.2'!$1:$13</definedName>
    <definedName name="_xlnm.Print_Titles" localSheetId="12">'2.3'!$1:$17</definedName>
    <definedName name="_xlnm.Print_Titles" localSheetId="13">'2.4'!$1:$15</definedName>
    <definedName name="_xlnm.Print_Titles" localSheetId="14">'3.1'!$1:$11</definedName>
    <definedName name="_xlnm.Print_Titles" localSheetId="15">'3.2'!$1:$11</definedName>
    <definedName name="_xlnm.Print_Titles" localSheetId="16">'3.3'!$1:$13</definedName>
    <definedName name="_xlnm.Print_Titles" localSheetId="17">'4.1'!$1:$9</definedName>
    <definedName name="_xlnm.Print_Titles" localSheetId="18">'4.2'!$1:$9</definedName>
    <definedName name="_xlnm.Print_Titles" localSheetId="19">'5.1'!$1:$10</definedName>
    <definedName name="_xlnm.Print_Titles" localSheetId="22">'5.4'!$1:$12</definedName>
    <definedName name="_xlnm.Print_Titles" localSheetId="23">'6.1'!$1:$11</definedName>
    <definedName name="_xlnm.Print_Titles" localSheetId="24">'6.2'!$1:$9</definedName>
    <definedName name="_xlnm.Print_Titles" localSheetId="28">'6.5'!$1:$9</definedName>
    <definedName name="_xlnm.Print_Titles" localSheetId="1">'Innehåll _ Content'!$15:$16</definedName>
    <definedName name="x" localSheetId="8">#REF!</definedName>
    <definedName name="x" localSheetId="20">#REF!</definedName>
    <definedName name="x" localSheetId="22">#REF!</definedName>
    <definedName name="x" localSheetId="30">#REF!</definedName>
    <definedName name="x" localSheetId="31">#REF!</definedName>
    <definedName name="x" localSheetId="2">#REF!</definedName>
    <definedName name="x" localSheetId="0">#REF!</definedName>
    <definedName name="x">#REF!</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1" i="271" l="1"/>
  <c r="E41" i="271"/>
  <c r="F41" i="271"/>
  <c r="G41" i="271"/>
  <c r="H41" i="271"/>
  <c r="I41" i="271"/>
  <c r="J41" i="271"/>
  <c r="K41" i="271"/>
  <c r="L41" i="271"/>
  <c r="M41" i="271"/>
  <c r="N41" i="271"/>
  <c r="O41" i="271"/>
  <c r="P41" i="271"/>
  <c r="Q41" i="271"/>
  <c r="R41" i="271"/>
  <c r="S41" i="271"/>
  <c r="T41" i="271"/>
  <c r="U41" i="271"/>
  <c r="V41" i="271"/>
  <c r="W41" i="271"/>
  <c r="D42" i="271"/>
  <c r="E42" i="271"/>
  <c r="F42" i="271"/>
  <c r="G42" i="271"/>
  <c r="H42" i="271"/>
  <c r="I42" i="271"/>
  <c r="J42" i="271"/>
  <c r="K42" i="271"/>
  <c r="L42" i="271"/>
  <c r="M42" i="271"/>
  <c r="N42" i="271"/>
  <c r="O42" i="271"/>
  <c r="P42" i="271"/>
  <c r="Q42" i="271"/>
  <c r="R42" i="271"/>
  <c r="S42" i="271"/>
  <c r="T42" i="271"/>
  <c r="U42" i="271"/>
  <c r="V42" i="271"/>
  <c r="W42" i="271"/>
  <c r="C41" i="271"/>
  <c r="C42" i="271"/>
  <c r="T11" i="223"/>
  <c r="W43" i="271" l="1"/>
  <c r="C151" i="280"/>
  <c r="F22" i="218"/>
  <c r="F19" i="218"/>
  <c r="C20" i="257" l="1"/>
  <c r="C29" i="257"/>
  <c r="C31" i="257"/>
  <c r="C30" i="257"/>
  <c r="C28" i="257"/>
  <c r="C25" i="257"/>
  <c r="C24" i="257"/>
  <c r="C23" i="257"/>
  <c r="C22" i="257"/>
  <c r="C21" i="257"/>
  <c r="C17" i="257"/>
  <c r="C16" i="257"/>
  <c r="M20" i="268"/>
  <c r="M26" i="268"/>
  <c r="M32" i="268"/>
  <c r="M17" i="268"/>
  <c r="J15" i="268"/>
  <c r="K15" i="268"/>
  <c r="L15" i="268"/>
  <c r="B20" i="282"/>
  <c r="N20" i="282"/>
  <c r="L20" i="282"/>
  <c r="M15" i="268" l="1"/>
  <c r="D20" i="282"/>
  <c r="N270" i="280"/>
  <c r="L270" i="280"/>
  <c r="J271" i="280"/>
  <c r="D271" i="280"/>
  <c r="C271" i="280"/>
  <c r="F271" i="280"/>
  <c r="H271" i="280"/>
  <c r="L271" i="280"/>
  <c r="N271" i="280"/>
  <c r="L250" i="280"/>
  <c r="J251" i="280"/>
  <c r="H251" i="280"/>
  <c r="N250" i="280"/>
  <c r="D251" i="280"/>
  <c r="C251" i="280"/>
  <c r="L230" i="280"/>
  <c r="J231" i="280"/>
  <c r="H231" i="280"/>
  <c r="F231" i="280"/>
  <c r="D231" i="280"/>
  <c r="C231" i="280"/>
  <c r="J211" i="280"/>
  <c r="H211" i="280"/>
  <c r="L210" i="280"/>
  <c r="N210" i="280"/>
  <c r="F211" i="280"/>
  <c r="D211" i="280"/>
  <c r="C211" i="280"/>
  <c r="L190" i="280"/>
  <c r="J191" i="280"/>
  <c r="H191" i="280"/>
  <c r="D191" i="280"/>
  <c r="C191" i="280"/>
  <c r="F191" i="280"/>
  <c r="N170" i="280"/>
  <c r="L170" i="280"/>
  <c r="J171" i="280"/>
  <c r="F171" i="280"/>
  <c r="D171" i="280"/>
  <c r="C171" i="280"/>
  <c r="J151" i="280"/>
  <c r="H151" i="280"/>
  <c r="L150" i="280"/>
  <c r="N150" i="280"/>
  <c r="F151" i="280"/>
  <c r="D151" i="280"/>
  <c r="L130" i="280"/>
  <c r="J131" i="280"/>
  <c r="H131" i="280"/>
  <c r="N130" i="280"/>
  <c r="D131" i="280"/>
  <c r="C131" i="280"/>
  <c r="N110" i="280"/>
  <c r="L110" i="280"/>
  <c r="J111" i="280"/>
  <c r="H111" i="280"/>
  <c r="D111" i="280"/>
  <c r="L90" i="280"/>
  <c r="H91" i="280"/>
  <c r="D91" i="280"/>
  <c r="C91" i="280"/>
  <c r="J71" i="280"/>
  <c r="F71" i="280"/>
  <c r="D71" i="280"/>
  <c r="C71" i="280"/>
  <c r="J51" i="280"/>
  <c r="H51" i="280"/>
  <c r="L50" i="280"/>
  <c r="N50" i="280"/>
  <c r="F51" i="280"/>
  <c r="D51" i="280"/>
  <c r="C51" i="280"/>
  <c r="J31" i="280"/>
  <c r="H31" i="280"/>
  <c r="L30" i="280"/>
  <c r="N30" i="280"/>
  <c r="F31" i="280"/>
  <c r="D31" i="280"/>
  <c r="C31" i="280"/>
  <c r="L29" i="280"/>
  <c r="L31" i="280" l="1"/>
  <c r="E20" i="282"/>
  <c r="N191" i="280"/>
  <c r="L191" i="280"/>
  <c r="C20" i="282"/>
  <c r="H70" i="85" l="1"/>
  <c r="H17" i="218" l="1"/>
  <c r="AG50" i="202" l="1"/>
  <c r="AF50" i="202"/>
  <c r="AE50" i="202"/>
  <c r="AD50" i="202"/>
  <c r="AB50" i="202"/>
  <c r="AA50" i="202"/>
  <c r="Z50" i="202"/>
  <c r="Y50" i="202"/>
  <c r="W50" i="202"/>
  <c r="Y49" i="202" l="1"/>
  <c r="AG49" i="202"/>
  <c r="AF49" i="202"/>
  <c r="AE49" i="202"/>
  <c r="AD49" i="202"/>
  <c r="AC49" i="202"/>
  <c r="AB49" i="202"/>
  <c r="AA49" i="202"/>
  <c r="Z49" i="202"/>
  <c r="W49" i="202"/>
  <c r="O30" i="282" l="1"/>
  <c r="J22" i="282"/>
  <c r="O40" i="282"/>
  <c r="J40" i="282"/>
  <c r="O39" i="282"/>
  <c r="J39" i="282"/>
  <c r="O38" i="282"/>
  <c r="J38" i="282"/>
  <c r="O37" i="282"/>
  <c r="J37" i="282"/>
  <c r="O36" i="282"/>
  <c r="J36" i="282"/>
  <c r="O35" i="282"/>
  <c r="J35" i="282"/>
  <c r="O32" i="282"/>
  <c r="J32" i="282"/>
  <c r="O31" i="282"/>
  <c r="J31" i="282"/>
  <c r="J30" i="282"/>
  <c r="O29" i="282"/>
  <c r="J29" i="282"/>
  <c r="O28" i="282"/>
  <c r="O27" i="282"/>
  <c r="O26" i="282"/>
  <c r="J26" i="282"/>
  <c r="O25" i="282"/>
  <c r="J25" i="282"/>
  <c r="O24" i="282"/>
  <c r="J24" i="282"/>
  <c r="O23" i="282"/>
  <c r="O22" i="282"/>
  <c r="M20" i="282"/>
  <c r="I20" i="282"/>
  <c r="H20" i="282"/>
  <c r="G20" i="282"/>
  <c r="O20" i="282" l="1"/>
  <c r="J20" i="282"/>
  <c r="I135" i="218"/>
  <c r="I134" i="218"/>
  <c r="I133" i="218"/>
  <c r="I132" i="218"/>
  <c r="I129" i="218"/>
  <c r="H135" i="218"/>
  <c r="H134" i="218"/>
  <c r="H133" i="218"/>
  <c r="H132" i="218"/>
  <c r="H129" i="218"/>
  <c r="I126" i="218"/>
  <c r="I124" i="218"/>
  <c r="I120" i="218"/>
  <c r="H126" i="218"/>
  <c r="H124" i="218"/>
  <c r="H120" i="218"/>
  <c r="I117" i="218"/>
  <c r="I115" i="218"/>
  <c r="I114" i="218"/>
  <c r="I111" i="218"/>
  <c r="H117" i="218"/>
  <c r="H115" i="218"/>
  <c r="H114" i="218"/>
  <c r="H111" i="218"/>
  <c r="I108" i="218"/>
  <c r="I107" i="218"/>
  <c r="I106" i="218"/>
  <c r="I105" i="218"/>
  <c r="I102" i="218"/>
  <c r="H108" i="218"/>
  <c r="H107" i="218"/>
  <c r="H106" i="218"/>
  <c r="H105" i="218"/>
  <c r="H102" i="218"/>
  <c r="I99" i="218"/>
  <c r="I98" i="218"/>
  <c r="I97" i="218"/>
  <c r="I96" i="218"/>
  <c r="I93" i="218"/>
  <c r="H99" i="218"/>
  <c r="H98" i="218"/>
  <c r="H97" i="218"/>
  <c r="H96" i="218"/>
  <c r="H93" i="218"/>
  <c r="I90" i="218"/>
  <c r="I89" i="218"/>
  <c r="I88" i="218"/>
  <c r="I87" i="218"/>
  <c r="I85" i="218"/>
  <c r="I84" i="218"/>
  <c r="H90" i="218"/>
  <c r="H89" i="218"/>
  <c r="H88" i="218"/>
  <c r="H87" i="218"/>
  <c r="H85" i="218"/>
  <c r="H84" i="218"/>
  <c r="I81" i="218"/>
  <c r="H81" i="218"/>
  <c r="I79" i="218"/>
  <c r="H79" i="218"/>
  <c r="I75" i="218"/>
  <c r="H75" i="218"/>
  <c r="I72" i="218"/>
  <c r="I71" i="218"/>
  <c r="I70" i="218"/>
  <c r="I69" i="218"/>
  <c r="I67" i="218"/>
  <c r="I66" i="218"/>
  <c r="H72" i="218"/>
  <c r="H71" i="218"/>
  <c r="H70" i="218"/>
  <c r="H69" i="218"/>
  <c r="H67" i="218"/>
  <c r="H66" i="218"/>
  <c r="I63" i="218"/>
  <c r="I61" i="218"/>
  <c r="I60" i="218"/>
  <c r="I58" i="218"/>
  <c r="I57" i="218"/>
  <c r="H63" i="218"/>
  <c r="H61" i="218"/>
  <c r="H60" i="218"/>
  <c r="H58" i="218"/>
  <c r="H57" i="218"/>
  <c r="I54" i="218"/>
  <c r="I53" i="218"/>
  <c r="I52" i="218"/>
  <c r="I51" i="218"/>
  <c r="I50" i="218"/>
  <c r="I49" i="218"/>
  <c r="I48" i="218"/>
  <c r="H54" i="218"/>
  <c r="H53" i="218"/>
  <c r="H52" i="218"/>
  <c r="H51" i="218"/>
  <c r="H50" i="218"/>
  <c r="H49" i="218"/>
  <c r="H48" i="218"/>
  <c r="I70" i="85" l="1"/>
  <c r="N251" i="280" l="1"/>
  <c r="F251" i="280"/>
  <c r="L251" i="280" s="1"/>
  <c r="N231" i="280"/>
  <c r="L231" i="280"/>
  <c r="N211" i="280"/>
  <c r="L211" i="280"/>
  <c r="H171" i="280"/>
  <c r="N171" i="280" s="1"/>
  <c r="L171" i="280"/>
  <c r="N151" i="280"/>
  <c r="L151" i="280"/>
  <c r="N131" i="280"/>
  <c r="F131" i="280"/>
  <c r="L131" i="280" s="1"/>
  <c r="N111" i="280"/>
  <c r="F111" i="280"/>
  <c r="C111" i="280"/>
  <c r="J91" i="280"/>
  <c r="N91" i="280"/>
  <c r="F91" i="280"/>
  <c r="L91" i="280"/>
  <c r="H71" i="280"/>
  <c r="N71" i="280" s="1"/>
  <c r="L71" i="280"/>
  <c r="N51" i="280"/>
  <c r="L51" i="280"/>
  <c r="N31" i="280"/>
  <c r="L269" i="280"/>
  <c r="L268" i="280"/>
  <c r="N267" i="280"/>
  <c r="L267" i="280"/>
  <c r="N266" i="280"/>
  <c r="L266" i="280"/>
  <c r="N264" i="280"/>
  <c r="L264" i="280"/>
  <c r="N263" i="280"/>
  <c r="L263" i="280"/>
  <c r="N262" i="280"/>
  <c r="L262" i="280"/>
  <c r="N260" i="280"/>
  <c r="L260" i="280"/>
  <c r="N259" i="280"/>
  <c r="L259" i="280"/>
  <c r="N258" i="280"/>
  <c r="L258" i="280"/>
  <c r="N257" i="280"/>
  <c r="L257" i="280"/>
  <c r="N256" i="280"/>
  <c r="L256" i="280"/>
  <c r="N255" i="280"/>
  <c r="L255" i="280"/>
  <c r="N254" i="280"/>
  <c r="L254" i="280"/>
  <c r="N249" i="280"/>
  <c r="L249" i="280"/>
  <c r="N248" i="280"/>
  <c r="L248" i="280"/>
  <c r="N247" i="280"/>
  <c r="L247" i="280"/>
  <c r="N246" i="280"/>
  <c r="L246" i="280"/>
  <c r="N245" i="280"/>
  <c r="L245" i="280"/>
  <c r="N244" i="280"/>
  <c r="L244" i="280"/>
  <c r="N243" i="280"/>
  <c r="L243" i="280"/>
  <c r="N242" i="280"/>
  <c r="L242" i="280"/>
  <c r="N241" i="280"/>
  <c r="L241" i="280"/>
  <c r="N240" i="280"/>
  <c r="L240" i="280"/>
  <c r="N239" i="280"/>
  <c r="L239" i="280"/>
  <c r="N238" i="280"/>
  <c r="L238" i="280"/>
  <c r="N237" i="280"/>
  <c r="L237" i="280"/>
  <c r="N236" i="280"/>
  <c r="L236" i="280"/>
  <c r="N235" i="280"/>
  <c r="L235" i="280"/>
  <c r="N234" i="280"/>
  <c r="L234" i="280"/>
  <c r="L229" i="280"/>
  <c r="L228" i="280"/>
  <c r="N227" i="280"/>
  <c r="L227" i="280"/>
  <c r="N226" i="280"/>
  <c r="L226" i="280"/>
  <c r="N225" i="280"/>
  <c r="L225" i="280"/>
  <c r="N224" i="280"/>
  <c r="L224" i="280"/>
  <c r="L223" i="280"/>
  <c r="N221" i="280"/>
  <c r="L221" i="280"/>
  <c r="N219" i="280"/>
  <c r="L219" i="280"/>
  <c r="N218" i="280"/>
  <c r="L218" i="280"/>
  <c r="N217" i="280"/>
  <c r="L217" i="280"/>
  <c r="N216" i="280"/>
  <c r="L216" i="280"/>
  <c r="N215" i="280"/>
  <c r="L215" i="280"/>
  <c r="N214" i="280"/>
  <c r="L214" i="280"/>
  <c r="N209" i="280"/>
  <c r="L209" i="280"/>
  <c r="N208" i="280"/>
  <c r="L208" i="280"/>
  <c r="N207" i="280"/>
  <c r="L207" i="280"/>
  <c r="N206" i="280"/>
  <c r="L206" i="280"/>
  <c r="N205" i="280"/>
  <c r="L205" i="280"/>
  <c r="N204" i="280"/>
  <c r="L204" i="280"/>
  <c r="N203" i="280"/>
  <c r="L203" i="280"/>
  <c r="N202" i="280"/>
  <c r="L202" i="280"/>
  <c r="N201" i="280"/>
  <c r="L201" i="280"/>
  <c r="N200" i="280"/>
  <c r="L200" i="280"/>
  <c r="N199" i="280"/>
  <c r="L199" i="280"/>
  <c r="N198" i="280"/>
  <c r="L198" i="280"/>
  <c r="N197" i="280"/>
  <c r="L197" i="280"/>
  <c r="N196" i="280"/>
  <c r="L196" i="280"/>
  <c r="N195" i="280"/>
  <c r="L195" i="280"/>
  <c r="N194" i="280"/>
  <c r="L194" i="280"/>
  <c r="L188" i="280"/>
  <c r="L186" i="280"/>
  <c r="L185" i="280"/>
  <c r="L179" i="280"/>
  <c r="L176" i="280"/>
  <c r="N175" i="280"/>
  <c r="L175" i="280"/>
  <c r="N174" i="280"/>
  <c r="L174" i="280"/>
  <c r="L169" i="280"/>
  <c r="L168" i="280"/>
  <c r="N167" i="280"/>
  <c r="L167" i="280"/>
  <c r="N166" i="280"/>
  <c r="L166" i="280"/>
  <c r="N165" i="280"/>
  <c r="L165" i="280"/>
  <c r="N164" i="280"/>
  <c r="L164" i="280"/>
  <c r="N161" i="280"/>
  <c r="L161" i="280"/>
  <c r="L160" i="280"/>
  <c r="L159" i="280"/>
  <c r="N156" i="280"/>
  <c r="L156" i="280"/>
  <c r="N155" i="280"/>
  <c r="L155" i="280"/>
  <c r="N154" i="280"/>
  <c r="L154" i="280"/>
  <c r="N149" i="280"/>
  <c r="L149" i="280"/>
  <c r="N148" i="280"/>
  <c r="L148" i="280"/>
  <c r="N147" i="280"/>
  <c r="L147" i="280"/>
  <c r="N146" i="280"/>
  <c r="L146" i="280"/>
  <c r="N145" i="280"/>
  <c r="L145" i="280"/>
  <c r="N144" i="280"/>
  <c r="L144" i="280"/>
  <c r="N143" i="280"/>
  <c r="L143" i="280"/>
  <c r="N142" i="280"/>
  <c r="L142" i="280"/>
  <c r="N141" i="280"/>
  <c r="L141" i="280"/>
  <c r="N140" i="280"/>
  <c r="L140" i="280"/>
  <c r="N139" i="280"/>
  <c r="L139" i="280"/>
  <c r="N138" i="280"/>
  <c r="L138" i="280"/>
  <c r="N137" i="280"/>
  <c r="L137" i="280"/>
  <c r="N136" i="280"/>
  <c r="L136" i="280"/>
  <c r="N135" i="280"/>
  <c r="L135" i="280"/>
  <c r="N134" i="280"/>
  <c r="L134" i="280"/>
  <c r="N129" i="280"/>
  <c r="L129" i="280"/>
  <c r="N128" i="280"/>
  <c r="L128" i="280"/>
  <c r="N127" i="280"/>
  <c r="L127" i="280"/>
  <c r="N126" i="280"/>
  <c r="L126" i="280"/>
  <c r="N125" i="280"/>
  <c r="L125" i="280"/>
  <c r="N124" i="280"/>
  <c r="L124" i="280"/>
  <c r="N123" i="280"/>
  <c r="L123" i="280"/>
  <c r="N122" i="280"/>
  <c r="L122" i="280"/>
  <c r="N121" i="280"/>
  <c r="L121" i="280"/>
  <c r="N120" i="280"/>
  <c r="L120" i="280"/>
  <c r="N119" i="280"/>
  <c r="L119" i="280"/>
  <c r="N118" i="280"/>
  <c r="L118" i="280"/>
  <c r="N117" i="280"/>
  <c r="L117" i="280"/>
  <c r="N116" i="280"/>
  <c r="L116" i="280"/>
  <c r="N115" i="280"/>
  <c r="L115" i="280"/>
  <c r="N114" i="280"/>
  <c r="L114" i="280"/>
  <c r="L109" i="280"/>
  <c r="N108" i="280"/>
  <c r="L108" i="280"/>
  <c r="N107" i="280"/>
  <c r="L107" i="280"/>
  <c r="N106" i="280"/>
  <c r="L106" i="280"/>
  <c r="N105" i="280"/>
  <c r="L105" i="280"/>
  <c r="N104" i="280"/>
  <c r="L104" i="280"/>
  <c r="N103" i="280"/>
  <c r="L103" i="280"/>
  <c r="N102" i="280"/>
  <c r="L102" i="280"/>
  <c r="N101" i="280"/>
  <c r="L101" i="280"/>
  <c r="N100" i="280"/>
  <c r="L100" i="280"/>
  <c r="N99" i="280"/>
  <c r="L99" i="280"/>
  <c r="N98" i="280"/>
  <c r="L98" i="280"/>
  <c r="N97" i="280"/>
  <c r="L97" i="280"/>
  <c r="N96" i="280"/>
  <c r="L96" i="280"/>
  <c r="N95" i="280"/>
  <c r="L95" i="280"/>
  <c r="N94" i="280"/>
  <c r="L94" i="280"/>
  <c r="L88" i="280"/>
  <c r="L84" i="280"/>
  <c r="N83" i="280"/>
  <c r="L83" i="280"/>
  <c r="N77" i="280"/>
  <c r="L77" i="280"/>
  <c r="N75" i="280"/>
  <c r="L75" i="280"/>
  <c r="N74" i="280"/>
  <c r="L74" i="280"/>
  <c r="N69" i="280"/>
  <c r="L69" i="280"/>
  <c r="L68" i="280"/>
  <c r="N66" i="280"/>
  <c r="L66" i="280"/>
  <c r="N65" i="280"/>
  <c r="L65" i="280"/>
  <c r="N64" i="280"/>
  <c r="L64" i="280"/>
  <c r="N63" i="280"/>
  <c r="L63" i="280"/>
  <c r="N62" i="280"/>
  <c r="L62" i="280"/>
  <c r="N61" i="280"/>
  <c r="L61" i="280"/>
  <c r="N60" i="280"/>
  <c r="L60" i="280"/>
  <c r="N59" i="280"/>
  <c r="L59" i="280"/>
  <c r="N57" i="280"/>
  <c r="L57" i="280"/>
  <c r="N56" i="280"/>
  <c r="L56" i="280"/>
  <c r="N55" i="280"/>
  <c r="L55" i="280"/>
  <c r="N54" i="280"/>
  <c r="L54" i="280"/>
  <c r="N49" i="280"/>
  <c r="L49" i="280"/>
  <c r="N48" i="280"/>
  <c r="L48" i="280"/>
  <c r="N47" i="280"/>
  <c r="L47" i="280"/>
  <c r="N46" i="280"/>
  <c r="L46" i="280"/>
  <c r="N45" i="280"/>
  <c r="L45" i="280"/>
  <c r="N44" i="280"/>
  <c r="L44" i="280"/>
  <c r="N43" i="280"/>
  <c r="L43" i="280"/>
  <c r="N42" i="280"/>
  <c r="L42" i="280"/>
  <c r="N41" i="280"/>
  <c r="L41" i="280"/>
  <c r="N40" i="280"/>
  <c r="L40" i="280"/>
  <c r="N39" i="280"/>
  <c r="L39" i="280"/>
  <c r="N38" i="280"/>
  <c r="L38" i="280"/>
  <c r="N37" i="280"/>
  <c r="L37" i="280"/>
  <c r="N36" i="280"/>
  <c r="L36" i="280"/>
  <c r="N35" i="280"/>
  <c r="L35" i="280"/>
  <c r="N34" i="280"/>
  <c r="L34" i="280"/>
  <c r="N29" i="280"/>
  <c r="N28" i="280"/>
  <c r="L28" i="280"/>
  <c r="N27" i="280"/>
  <c r="L27" i="280"/>
  <c r="N26" i="280"/>
  <c r="L26" i="280"/>
  <c r="N25" i="280"/>
  <c r="L25" i="280"/>
  <c r="N24" i="280"/>
  <c r="L24" i="280"/>
  <c r="N23" i="280"/>
  <c r="L23" i="280"/>
  <c r="N22" i="280"/>
  <c r="L22" i="280"/>
  <c r="N21" i="280"/>
  <c r="L21" i="280"/>
  <c r="N20" i="280"/>
  <c r="L20" i="280"/>
  <c r="N19" i="280"/>
  <c r="L19" i="280"/>
  <c r="N18" i="280"/>
  <c r="L18" i="280"/>
  <c r="N17" i="280"/>
  <c r="L17" i="280"/>
  <c r="N16" i="280"/>
  <c r="L16" i="280"/>
  <c r="N15" i="280"/>
  <c r="L15" i="280"/>
  <c r="N14" i="280"/>
  <c r="L14" i="280"/>
  <c r="O43" i="271"/>
  <c r="L43" i="271"/>
  <c r="V43" i="271"/>
  <c r="V44" i="271" l="1"/>
  <c r="W44" i="271"/>
  <c r="S43" i="271"/>
  <c r="D44" i="271"/>
  <c r="T43" i="271"/>
  <c r="D43" i="271"/>
  <c r="G44" i="271"/>
  <c r="H44" i="271"/>
  <c r="K44" i="271"/>
  <c r="L44" i="271"/>
  <c r="R43" i="271"/>
  <c r="O44" i="271"/>
  <c r="Q43" i="271"/>
  <c r="N43" i="271"/>
  <c r="I43" i="271"/>
  <c r="J43" i="271"/>
  <c r="T44" i="271"/>
  <c r="E44" i="271"/>
  <c r="U44" i="271"/>
  <c r="P43" i="271"/>
  <c r="G43" i="271"/>
  <c r="M43" i="271"/>
  <c r="F43" i="271"/>
  <c r="P44" i="271"/>
  <c r="S44" i="271"/>
  <c r="H43" i="271"/>
  <c r="K43" i="271"/>
  <c r="L111" i="280"/>
  <c r="I44" i="271"/>
  <c r="M44" i="271"/>
  <c r="Q44" i="271"/>
  <c r="J44" i="271"/>
  <c r="E43" i="271"/>
  <c r="U43" i="271"/>
  <c r="F44" i="271"/>
  <c r="N44" i="271"/>
  <c r="R44" i="271"/>
  <c r="H128" i="218" l="1"/>
  <c r="I16" i="218"/>
  <c r="H16" i="218"/>
  <c r="I17" i="218" l="1"/>
  <c r="I19" i="218"/>
  <c r="I20" i="218"/>
  <c r="I21" i="218"/>
  <c r="I22" i="218"/>
  <c r="I23" i="218"/>
  <c r="I25" i="218"/>
  <c r="I26" i="218"/>
  <c r="I27" i="218"/>
  <c r="I28" i="218"/>
  <c r="I29" i="218"/>
  <c r="I30" i="218"/>
  <c r="I31" i="218"/>
  <c r="I32" i="218"/>
  <c r="I33" i="218"/>
  <c r="I34" i="218"/>
  <c r="I35" i="218"/>
  <c r="I36" i="218"/>
  <c r="I38" i="218"/>
  <c r="I39" i="218"/>
  <c r="I47" i="218"/>
  <c r="I56" i="218"/>
  <c r="I65" i="218"/>
  <c r="I74" i="218"/>
  <c r="I83" i="218"/>
  <c r="I92" i="218"/>
  <c r="I101" i="218"/>
  <c r="I110" i="218"/>
  <c r="I119" i="218"/>
  <c r="I128" i="218"/>
  <c r="H25" i="218"/>
  <c r="H26" i="218"/>
  <c r="H27" i="218"/>
  <c r="H28" i="218"/>
  <c r="H29" i="218"/>
  <c r="H30" i="218"/>
  <c r="H31" i="218"/>
  <c r="H32" i="218"/>
  <c r="H33" i="218"/>
  <c r="H34" i="218"/>
  <c r="H35" i="218"/>
  <c r="H36" i="218"/>
  <c r="H38" i="218"/>
  <c r="H39" i="218"/>
  <c r="H47" i="218"/>
  <c r="H56" i="218"/>
  <c r="H65" i="218"/>
  <c r="H74" i="218"/>
  <c r="H83" i="218"/>
  <c r="H92" i="218"/>
  <c r="H101" i="218"/>
  <c r="H110" i="218"/>
  <c r="H119" i="218"/>
  <c r="H18" i="218"/>
  <c r="H19" i="218"/>
  <c r="H20" i="218"/>
  <c r="H21" i="218"/>
  <c r="H22" i="218"/>
  <c r="H23" i="218"/>
  <c r="H69" i="85" l="1"/>
  <c r="I69" i="85" l="1"/>
  <c r="AG48" i="202" l="1"/>
  <c r="AF48" i="202"/>
  <c r="AE48" i="202"/>
  <c r="AD48" i="202"/>
  <c r="AB48" i="202"/>
  <c r="AA48" i="202"/>
  <c r="Z48" i="202"/>
  <c r="Y48" i="202"/>
  <c r="W48" i="202"/>
  <c r="I68" i="85" l="1"/>
  <c r="H68" i="85"/>
  <c r="I67" i="85" l="1"/>
  <c r="H67" i="85"/>
  <c r="AL3" i="254" l="1"/>
  <c r="AG46" i="202" l="1"/>
  <c r="AF46" i="202"/>
  <c r="AE46" i="202"/>
  <c r="AD46" i="202"/>
  <c r="AB46" i="202"/>
  <c r="AA46" i="202"/>
  <c r="Z46" i="202"/>
  <c r="Y46" i="202"/>
  <c r="W46" i="202"/>
  <c r="I66" i="85"/>
  <c r="H66" i="85"/>
  <c r="AD45" i="202" l="1"/>
  <c r="AG45" i="202" l="1"/>
  <c r="AF45" i="202"/>
  <c r="AE45" i="202"/>
  <c r="AB45" i="202"/>
  <c r="AA45" i="202"/>
  <c r="Z45" i="202"/>
  <c r="Y45" i="202"/>
  <c r="W45" i="202"/>
  <c r="AK3" i="254"/>
  <c r="I65" i="85"/>
  <c r="H65" i="85"/>
  <c r="AG44" i="202" l="1"/>
  <c r="AF44" i="202"/>
  <c r="AE44" i="202"/>
  <c r="AD44" i="202"/>
  <c r="AB44" i="202"/>
  <c r="AA44" i="202"/>
  <c r="Z44" i="202"/>
  <c r="Y44" i="202"/>
  <c r="W44" i="202"/>
  <c r="AI3" i="254"/>
  <c r="I64" i="85" l="1"/>
  <c r="H64" i="85"/>
  <c r="AF9" i="12" l="1"/>
  <c r="AH3" i="254"/>
  <c r="AG43" i="202"/>
  <c r="AF43" i="202"/>
  <c r="AE43" i="202"/>
  <c r="AD43" i="202"/>
  <c r="AB43" i="202"/>
  <c r="AA43" i="202"/>
  <c r="Z43" i="202"/>
  <c r="Y43" i="202"/>
  <c r="W43" i="202"/>
  <c r="B11" i="14"/>
  <c r="C11" i="14"/>
  <c r="D11" i="14"/>
  <c r="B12" i="14"/>
  <c r="C12" i="14"/>
  <c r="D12" i="14"/>
  <c r="B13" i="14"/>
  <c r="C13" i="14"/>
  <c r="D13" i="14"/>
  <c r="B14" i="14"/>
  <c r="C14" i="14"/>
  <c r="D14" i="14"/>
  <c r="B15" i="14"/>
  <c r="C15" i="14"/>
  <c r="D15" i="14"/>
  <c r="B17" i="14"/>
  <c r="C17" i="14"/>
  <c r="D17" i="14"/>
  <c r="B18" i="14"/>
  <c r="C18" i="14"/>
  <c r="D18" i="14"/>
  <c r="B19" i="14"/>
  <c r="C19" i="14"/>
  <c r="D19" i="14"/>
  <c r="B20" i="14"/>
  <c r="C20" i="14"/>
  <c r="D20" i="14"/>
  <c r="B21" i="14"/>
  <c r="C21" i="14"/>
  <c r="D21" i="14"/>
  <c r="B23" i="14"/>
  <c r="C23" i="14"/>
  <c r="D23" i="14"/>
  <c r="B24" i="14"/>
  <c r="C24" i="14"/>
  <c r="D24" i="14"/>
  <c r="B25" i="14"/>
  <c r="C25" i="14"/>
  <c r="D25" i="14"/>
  <c r="B26" i="14"/>
  <c r="C26" i="14"/>
  <c r="D26" i="14"/>
  <c r="B27" i="14"/>
  <c r="C27" i="14"/>
  <c r="D27" i="14"/>
  <c r="B29" i="14"/>
  <c r="C29" i="14"/>
  <c r="D29" i="14"/>
  <c r="B30" i="14"/>
  <c r="C30" i="14"/>
  <c r="D30" i="14"/>
  <c r="B31" i="14"/>
  <c r="C31" i="14"/>
  <c r="D31" i="14"/>
  <c r="B32" i="14"/>
  <c r="C32" i="14"/>
  <c r="D32" i="14"/>
  <c r="B33" i="14"/>
  <c r="C33" i="14"/>
  <c r="D33" i="14"/>
  <c r="B35" i="14"/>
  <c r="C35" i="14"/>
  <c r="D35" i="14"/>
  <c r="B36" i="14"/>
  <c r="C36" i="14"/>
  <c r="D36" i="14"/>
  <c r="B37" i="14"/>
  <c r="C37" i="14"/>
  <c r="D37" i="14"/>
  <c r="B38" i="14"/>
  <c r="C38" i="14"/>
  <c r="D38" i="14"/>
  <c r="AG3" i="254"/>
  <c r="AE3" i="254"/>
  <c r="AB3" i="254"/>
  <c r="AA3" i="254"/>
  <c r="Z3" i="254"/>
  <c r="Y3" i="254"/>
  <c r="X3" i="254"/>
  <c r="W3" i="254"/>
  <c r="V3" i="254"/>
  <c r="U3" i="254"/>
  <c r="T3" i="254"/>
  <c r="S3" i="254"/>
  <c r="R3" i="254"/>
  <c r="Q3" i="254"/>
  <c r="P3" i="254"/>
  <c r="O3" i="254"/>
  <c r="N3" i="254"/>
  <c r="M3" i="254"/>
  <c r="L3" i="254"/>
  <c r="K3" i="254"/>
  <c r="J3" i="254"/>
  <c r="I3" i="254"/>
  <c r="H3" i="254"/>
  <c r="G3" i="254"/>
  <c r="F3" i="254"/>
  <c r="E3" i="254"/>
  <c r="D3" i="254"/>
  <c r="D9" i="14" s="1"/>
  <c r="C3" i="254"/>
  <c r="C9" i="14" s="1"/>
  <c r="B3" i="254"/>
  <c r="B9" i="14" s="1"/>
  <c r="C1" i="254"/>
  <c r="D1" i="254" s="1"/>
  <c r="E1" i="254" s="1"/>
  <c r="F1" i="254" s="1"/>
  <c r="G1" i="254" s="1"/>
  <c r="H1" i="254" s="1"/>
  <c r="I1" i="254" s="1"/>
  <c r="J1" i="254" s="1"/>
  <c r="K1" i="254" s="1"/>
  <c r="L1" i="254" s="1"/>
  <c r="M1" i="254" s="1"/>
  <c r="N1" i="254" s="1"/>
  <c r="O1" i="254" s="1"/>
  <c r="P1" i="254" s="1"/>
  <c r="Q1" i="254" s="1"/>
  <c r="R1" i="254" s="1"/>
  <c r="S1" i="254" s="1"/>
  <c r="T1" i="254" s="1"/>
  <c r="U1" i="254" s="1"/>
  <c r="V1" i="254" s="1"/>
  <c r="W1" i="254" s="1"/>
  <c r="X1" i="254" s="1"/>
  <c r="Y1" i="254" s="1"/>
  <c r="Z1" i="254" s="1"/>
  <c r="AA1" i="254" s="1"/>
  <c r="AB1" i="254" s="1"/>
  <c r="AC1" i="254" s="1"/>
  <c r="AE1" i="254" s="1"/>
  <c r="AG42" i="202"/>
  <c r="AF42" i="202"/>
  <c r="AE42" i="202"/>
  <c r="AD42" i="202"/>
  <c r="AB42" i="202"/>
  <c r="AA42" i="202"/>
  <c r="Z42" i="202"/>
  <c r="Y42" i="202"/>
  <c r="W42" i="202"/>
  <c r="I62" i="85"/>
  <c r="H62" i="85"/>
  <c r="A35" i="218"/>
  <c r="A34" i="218"/>
  <c r="A33" i="218"/>
  <c r="A32" i="218"/>
  <c r="A31" i="218"/>
  <c r="A30" i="218"/>
  <c r="A29" i="218"/>
  <c r="A28" i="218"/>
  <c r="A27" i="218"/>
  <c r="A26" i="218"/>
  <c r="P67" i="41"/>
  <c r="H67" i="41"/>
  <c r="P66" i="41"/>
  <c r="H66" i="41"/>
  <c r="AG41" i="202"/>
  <c r="AF41" i="202"/>
  <c r="AE41" i="202"/>
  <c r="AD41" i="202"/>
  <c r="AB41" i="202"/>
  <c r="AA41" i="202"/>
  <c r="Z41" i="202"/>
  <c r="Y41" i="202"/>
  <c r="N41" i="202"/>
  <c r="W41" i="202" s="1"/>
  <c r="AG40" i="202"/>
  <c r="AF40" i="202"/>
  <c r="AE40" i="202"/>
  <c r="AD40" i="202"/>
  <c r="AB40" i="202"/>
  <c r="AA40" i="202"/>
  <c r="Z40" i="202"/>
  <c r="Y40" i="202"/>
  <c r="W40" i="202"/>
  <c r="I61" i="85"/>
  <c r="H61" i="85"/>
  <c r="H59" i="85"/>
  <c r="H58" i="85"/>
  <c r="I60" i="85"/>
  <c r="H60" i="85"/>
  <c r="H57" i="85"/>
  <c r="H56" i="85"/>
  <c r="H55" i="85"/>
  <c r="H54" i="85"/>
  <c r="H53" i="85"/>
  <c r="H52" i="85"/>
  <c r="H51" i="85"/>
  <c r="H50" i="85"/>
  <c r="H49" i="85"/>
  <c r="H48" i="85"/>
  <c r="H47" i="85"/>
  <c r="H46" i="85"/>
  <c r="H45" i="85"/>
  <c r="H44" i="85"/>
  <c r="H43" i="85"/>
  <c r="H42" i="85"/>
  <c r="B41" i="85"/>
  <c r="B40" i="85"/>
  <c r="B39" i="85"/>
  <c r="B38" i="85"/>
  <c r="B37" i="85"/>
  <c r="B36" i="85"/>
  <c r="B35" i="85"/>
  <c r="B34" i="85"/>
  <c r="B33" i="85"/>
  <c r="B32" i="85"/>
  <c r="B31" i="85"/>
  <c r="B30" i="85"/>
  <c r="B29" i="85"/>
  <c r="B28" i="85"/>
  <c r="B27" i="85"/>
  <c r="B26" i="85"/>
  <c r="B25" i="85"/>
  <c r="B24" i="85"/>
  <c r="B23" i="85"/>
  <c r="B22" i="85"/>
  <c r="B21" i="85"/>
  <c r="B20" i="85"/>
  <c r="B19" i="85"/>
  <c r="B18" i="85"/>
  <c r="B17" i="85"/>
  <c r="B16" i="85"/>
  <c r="B15" i="85"/>
  <c r="B14" i="85"/>
  <c r="B13" i="85"/>
  <c r="B12" i="85"/>
  <c r="B11" i="85"/>
  <c r="B10" i="85"/>
  <c r="B9" i="85"/>
  <c r="B8" i="85"/>
  <c r="P60" i="41"/>
  <c r="H60" i="41"/>
  <c r="C7" i="12"/>
  <c r="D7" i="12" s="1"/>
  <c r="E7" i="12" s="1"/>
  <c r="F7" i="12" s="1"/>
  <c r="G7" i="12" s="1"/>
  <c r="H7" i="12" s="1"/>
  <c r="I7" i="12" s="1"/>
  <c r="J7" i="12" s="1"/>
  <c r="K7" i="12" s="1"/>
  <c r="L7" i="12" s="1"/>
  <c r="M7" i="12" s="1"/>
  <c r="N7" i="12" s="1"/>
  <c r="O7" i="12" s="1"/>
  <c r="P7" i="12" s="1"/>
  <c r="Q7" i="12" s="1"/>
  <c r="R7" i="12" s="1"/>
  <c r="S7" i="12" s="1"/>
  <c r="T7" i="12" s="1"/>
  <c r="U7" i="12" s="1"/>
  <c r="V7" i="12" s="1"/>
  <c r="W7" i="12" s="1"/>
  <c r="X7" i="12" s="1"/>
  <c r="Y7" i="12" s="1"/>
  <c r="Z7" i="12" s="1"/>
  <c r="AA7" i="12" s="1"/>
  <c r="N189" i="9"/>
  <c r="N124" i="9"/>
  <c r="N59" i="9"/>
  <c r="D29" i="43"/>
  <c r="D18" i="43"/>
  <c r="E30" i="43"/>
  <c r="D24" i="43"/>
  <c r="E25" i="43"/>
  <c r="B31" i="43"/>
  <c r="C29" i="43"/>
  <c r="B33" i="43"/>
  <c r="C36" i="43"/>
  <c r="B18" i="43"/>
  <c r="E22" i="43"/>
  <c r="B35" i="43"/>
  <c r="D40" i="43"/>
  <c r="B22" i="43"/>
  <c r="D35" i="43"/>
  <c r="D27" i="43"/>
  <c r="B39" i="43"/>
  <c r="D30" i="43"/>
  <c r="E19" i="43"/>
  <c r="B43" i="43"/>
  <c r="E21" i="43"/>
  <c r="D26" i="43"/>
  <c r="D33" i="43"/>
  <c r="C24" i="43"/>
  <c r="E34" i="43"/>
  <c r="D41" i="43"/>
  <c r="B40" i="43"/>
  <c r="D42" i="43"/>
  <c r="B23" i="43"/>
  <c r="B36" i="43"/>
  <c r="C41" i="43"/>
  <c r="C32" i="43"/>
  <c r="D43" i="43"/>
  <c r="E32" i="43"/>
  <c r="E40" i="43"/>
  <c r="C25" i="43"/>
  <c r="C18" i="43"/>
  <c r="E20" i="43"/>
  <c r="B29" i="43"/>
  <c r="E43" i="43"/>
  <c r="B38" i="43"/>
  <c r="C40" i="43"/>
  <c r="C30" i="43"/>
  <c r="D22" i="43"/>
  <c r="E38" i="43"/>
  <c r="C39" i="43"/>
  <c r="B41" i="43"/>
  <c r="B26" i="43"/>
  <c r="C21" i="43"/>
  <c r="E36" i="43"/>
  <c r="D32" i="43"/>
  <c r="B19" i="43"/>
  <c r="B30" i="43"/>
  <c r="C22" i="43"/>
  <c r="E26" i="43"/>
  <c r="E35" i="43"/>
  <c r="E28" i="43"/>
  <c r="D37" i="43"/>
  <c r="B32" i="43"/>
  <c r="C35" i="43"/>
  <c r="C26" i="43"/>
  <c r="D38" i="43"/>
  <c r="B37" i="43"/>
  <c r="B27" i="43"/>
  <c r="C38" i="43"/>
  <c r="E18" i="43"/>
  <c r="E39" i="43"/>
  <c r="E23" i="43"/>
  <c r="E31" i="43"/>
  <c r="B20" i="43"/>
  <c r="E33" i="43"/>
  <c r="D23" i="43"/>
  <c r="C34" i="43"/>
  <c r="D31" i="43"/>
  <c r="C42" i="43"/>
  <c r="E27" i="43"/>
  <c r="B24" i="43"/>
  <c r="C20" i="43"/>
  <c r="D25" i="43"/>
  <c r="D21" i="43"/>
  <c r="D19" i="43"/>
  <c r="B21" i="43"/>
  <c r="C28" i="43"/>
  <c r="C37" i="43"/>
  <c r="D34" i="43"/>
  <c r="D36" i="43"/>
  <c r="D28" i="43"/>
  <c r="D20" i="43"/>
  <c r="E37" i="43"/>
  <c r="E41" i="43"/>
  <c r="C43" i="43"/>
  <c r="B34" i="43"/>
  <c r="D17" i="43"/>
  <c r="D39" i="43"/>
  <c r="C23" i="43"/>
  <c r="B42" i="43"/>
  <c r="C19" i="43"/>
  <c r="B17" i="43"/>
  <c r="E42" i="43"/>
  <c r="C33" i="43"/>
  <c r="E24" i="43"/>
  <c r="E29" i="43"/>
  <c r="B28" i="43"/>
  <c r="C31" i="43"/>
  <c r="C27" i="43"/>
  <c r="B25" i="43"/>
  <c r="H41" i="43" l="1"/>
  <c r="G18" i="43"/>
  <c r="H18" i="43"/>
  <c r="H23" i="43"/>
  <c r="G23" i="43"/>
  <c r="J32" i="43"/>
  <c r="K32" i="43"/>
  <c r="K23" i="43"/>
  <c r="J23" i="43"/>
  <c r="G17" i="43"/>
  <c r="H17" i="43"/>
  <c r="K37" i="43"/>
  <c r="J37" i="43"/>
  <c r="H21" i="43"/>
  <c r="G21" i="43"/>
  <c r="G35" i="43"/>
  <c r="H35" i="43"/>
  <c r="J25" i="43"/>
  <c r="K25" i="43"/>
  <c r="G29" i="43"/>
  <c r="H29" i="43"/>
  <c r="K27" i="43"/>
  <c r="J27" i="43"/>
  <c r="G26" i="43"/>
  <c r="H26" i="43"/>
  <c r="G41" i="43"/>
  <c r="J22" i="43"/>
  <c r="K22" i="43"/>
  <c r="H28" i="43"/>
  <c r="G28" i="43"/>
  <c r="G33" i="43"/>
  <c r="H33" i="43"/>
  <c r="J17" i="43"/>
  <c r="K17" i="43"/>
  <c r="G30" i="43"/>
  <c r="H30" i="43"/>
  <c r="K21" i="43"/>
  <c r="J21" i="43"/>
  <c r="J26" i="43"/>
  <c r="K26" i="43"/>
  <c r="J43" i="43"/>
  <c r="K43" i="43"/>
  <c r="G31" i="43"/>
  <c r="H31" i="43"/>
  <c r="K30" i="43"/>
  <c r="J30" i="43"/>
  <c r="H39" i="43"/>
  <c r="G39" i="43"/>
  <c r="H38" i="43"/>
  <c r="G38" i="43"/>
  <c r="J40" i="43"/>
  <c r="K40" i="43"/>
  <c r="H27" i="43"/>
  <c r="G27" i="43"/>
  <c r="K35" i="43"/>
  <c r="J35" i="43"/>
  <c r="K33" i="43"/>
  <c r="J33" i="43"/>
  <c r="J29" i="43"/>
  <c r="K29" i="43"/>
  <c r="J24" i="43"/>
  <c r="K24" i="43"/>
  <c r="G43" i="43"/>
  <c r="H43" i="43"/>
  <c r="K20" i="43"/>
  <c r="J20" i="43"/>
  <c r="G37" i="43"/>
  <c r="H37" i="43"/>
  <c r="J18" i="43"/>
  <c r="K18" i="43"/>
  <c r="H34" i="43"/>
  <c r="G34" i="43"/>
  <c r="G24" i="43"/>
  <c r="H24" i="43"/>
  <c r="H19" i="43"/>
  <c r="G19" i="43"/>
  <c r="G36" i="43"/>
  <c r="H36" i="43"/>
  <c r="K38" i="43"/>
  <c r="J38" i="43"/>
  <c r="G20" i="43"/>
  <c r="H20" i="43"/>
  <c r="K19" i="43"/>
  <c r="J19" i="43"/>
  <c r="J36" i="43"/>
  <c r="K36" i="43"/>
  <c r="J31" i="43"/>
  <c r="K31" i="43"/>
  <c r="J39" i="43"/>
  <c r="K39" i="43"/>
  <c r="G40" i="43"/>
  <c r="H40" i="43"/>
  <c r="H25" i="43"/>
  <c r="G25" i="43"/>
  <c r="G22" i="43"/>
  <c r="H22" i="43"/>
  <c r="J42" i="43"/>
  <c r="K42" i="43"/>
  <c r="J28" i="43"/>
  <c r="K28" i="43"/>
  <c r="G42" i="43"/>
  <c r="H42" i="43"/>
  <c r="K34" i="43"/>
  <c r="J34" i="43"/>
  <c r="J41" i="43"/>
  <c r="K41" i="43"/>
  <c r="G32" i="43"/>
  <c r="H32"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Hedlund Jonathan</author>
  </authors>
  <commentList>
    <comment ref="N8" authorId="0" shapeId="0" xr:uid="{00000000-0006-0000-0A00-000001000000}">
      <text>
        <r>
          <rPr>
            <b/>
            <sz val="9"/>
            <color indexed="81"/>
            <rFont val="Tahoma"/>
            <family val="2"/>
          </rPr>
          <t>Hedlund Jonathan:</t>
        </r>
        <r>
          <rPr>
            <sz val="9"/>
            <color indexed="81"/>
            <rFont val="Tahoma"/>
            <family val="2"/>
          </rPr>
          <t xml:space="preserve">
G1 (cykel singel), G2 (moped singel), J (tåg), V0 (övrigt),V3 (traktor/snöskoter/terränghjuling/motorredskap)</t>
        </r>
      </text>
    </comment>
  </commentList>
</comments>
</file>

<file path=xl/sharedStrings.xml><?xml version="1.0" encoding="utf-8"?>
<sst xmlns="http://schemas.openxmlformats.org/spreadsheetml/2006/main" count="6274" uniqueCount="747">
  <si>
    <t>Svårt</t>
  </si>
  <si>
    <t xml:space="preserve">Lindrigt </t>
  </si>
  <si>
    <t>Trafikelement</t>
  </si>
  <si>
    <t>Traffic element</t>
  </si>
  <si>
    <t>Slightly</t>
  </si>
  <si>
    <t>Personbil</t>
  </si>
  <si>
    <t>Personbil med släp el. husvagn</t>
  </si>
  <si>
    <t>Tung lastbil</t>
  </si>
  <si>
    <t>Tung lastbil med släp</t>
  </si>
  <si>
    <t>Dödade</t>
  </si>
  <si>
    <t>Lindrigt skadade</t>
  </si>
  <si>
    <t>dödade</t>
  </si>
  <si>
    <t>skadade</t>
  </si>
  <si>
    <t>Kön</t>
  </si>
  <si>
    <t xml:space="preserve">Number </t>
  </si>
  <si>
    <t>of traffic</t>
  </si>
  <si>
    <t>of</t>
  </si>
  <si>
    <t>elements</t>
  </si>
  <si>
    <t>persons</t>
  </si>
  <si>
    <t>Sex</t>
  </si>
  <si>
    <t>Län</t>
  </si>
  <si>
    <t>Mopedister</t>
  </si>
  <si>
    <t>Hastighetsbegränsning</t>
  </si>
  <si>
    <t>Vägtyp</t>
  </si>
  <si>
    <t>Personbil singel</t>
  </si>
  <si>
    <t>Lastbil singel</t>
  </si>
  <si>
    <t>Buss singel</t>
  </si>
  <si>
    <t>Motorcykel singel</t>
  </si>
  <si>
    <t>Moped singel</t>
  </si>
  <si>
    <t>Cykel singel</t>
  </si>
  <si>
    <t>Traktor singel</t>
  </si>
  <si>
    <t>Övrig singel</t>
  </si>
  <si>
    <t>Others and unknown</t>
  </si>
  <si>
    <t>År</t>
  </si>
  <si>
    <t>Bil</t>
  </si>
  <si>
    <t>Motorcykel</t>
  </si>
  <si>
    <t>Andra</t>
  </si>
  <si>
    <t>Year</t>
  </si>
  <si>
    <t>Car</t>
  </si>
  <si>
    <t>Motorcycle</t>
  </si>
  <si>
    <t xml:space="preserve">Moped </t>
  </si>
  <si>
    <t>Förare</t>
  </si>
  <si>
    <t>Passagerare</t>
  </si>
  <si>
    <t>Drivers</t>
  </si>
  <si>
    <t>Passengers</t>
  </si>
  <si>
    <t>Vägtrafikolyckor</t>
  </si>
  <si>
    <t>Road traffic accidents</t>
  </si>
  <si>
    <t xml:space="preserve">Med dödlig </t>
  </si>
  <si>
    <t>Med annan personskada</t>
  </si>
  <si>
    <t>Other personal injuries</t>
  </si>
  <si>
    <t>With</t>
  </si>
  <si>
    <t>Svår</t>
  </si>
  <si>
    <t xml:space="preserve">Severely </t>
  </si>
  <si>
    <t>Severe</t>
  </si>
  <si>
    <t>Light</t>
  </si>
  <si>
    <t>och svårt</t>
  </si>
  <si>
    <t>svårt skadade</t>
  </si>
  <si>
    <t>severely injured</t>
  </si>
  <si>
    <t>Woman</t>
  </si>
  <si>
    <t>Sweden</t>
  </si>
  <si>
    <t>Urban area</t>
  </si>
  <si>
    <t>Rural area</t>
  </si>
  <si>
    <t>Antal</t>
  </si>
  <si>
    <t>element</t>
  </si>
  <si>
    <t>personer</t>
  </si>
  <si>
    <t>Väglag m.m.</t>
  </si>
  <si>
    <t>Road condition etc.</t>
  </si>
  <si>
    <t>Killed</t>
  </si>
  <si>
    <t xml:space="preserve">  Torr</t>
  </si>
  <si>
    <t xml:space="preserve">  Våt/fuktig</t>
  </si>
  <si>
    <t xml:space="preserve">  Is/snö</t>
  </si>
  <si>
    <t xml:space="preserve">  Uppgift saknas</t>
  </si>
  <si>
    <t>Ljusförhållande</t>
  </si>
  <si>
    <t xml:space="preserve">  Dagsljus</t>
  </si>
  <si>
    <t xml:space="preserve">  Mörker</t>
  </si>
  <si>
    <t xml:space="preserve">  Gryning/skymning</t>
  </si>
  <si>
    <t xml:space="preserve">  120 km/h</t>
  </si>
  <si>
    <t xml:space="preserve">  110 km/h</t>
  </si>
  <si>
    <t xml:space="preserve">  90 km/h</t>
  </si>
  <si>
    <t xml:space="preserve">  70 km/h</t>
  </si>
  <si>
    <t xml:space="preserve">  50 km/h</t>
  </si>
  <si>
    <t xml:space="preserve">  30 km/h</t>
  </si>
  <si>
    <t xml:space="preserve">  Sträcka</t>
  </si>
  <si>
    <t xml:space="preserve">  Korsning</t>
  </si>
  <si>
    <t xml:space="preserve">  Trafikplats</t>
  </si>
  <si>
    <t xml:space="preserve">  Rondell</t>
  </si>
  <si>
    <t>Cyklister</t>
  </si>
  <si>
    <t>County</t>
  </si>
  <si>
    <t>All road users</t>
  </si>
  <si>
    <t>Other car drivers</t>
  </si>
  <si>
    <t>Motorcycle drivers</t>
  </si>
  <si>
    <t>Cyclists</t>
  </si>
  <si>
    <t>Pedestrians</t>
  </si>
  <si>
    <t>Total</t>
  </si>
  <si>
    <t>Trafikantgrupper</t>
  </si>
  <si>
    <t>Ålder</t>
  </si>
  <si>
    <t>Group of road users</t>
  </si>
  <si>
    <t>Age</t>
  </si>
  <si>
    <t>1–3</t>
  </si>
  <si>
    <t>4–6</t>
  </si>
  <si>
    <t>7–9</t>
  </si>
  <si>
    <t>10–12</t>
  </si>
  <si>
    <t>13–14</t>
  </si>
  <si>
    <t>16–17</t>
  </si>
  <si>
    <t>18–19</t>
  </si>
  <si>
    <t>20–24</t>
  </si>
  <si>
    <t>25–34</t>
  </si>
  <si>
    <t>35–44</t>
  </si>
  <si>
    <t>45–54</t>
  </si>
  <si>
    <t>55–64</t>
  </si>
  <si>
    <t>65–74</t>
  </si>
  <si>
    <t>Okänd</t>
  </si>
  <si>
    <t>Unknown</t>
  </si>
  <si>
    <t>Olyckor</t>
  </si>
  <si>
    <t>Accidents</t>
  </si>
  <si>
    <t>Lätt lastbil eller husbil</t>
  </si>
  <si>
    <t>Lätt lastbil med släp</t>
  </si>
  <si>
    <t>Lastbil (okänd viktklass)</t>
  </si>
  <si>
    <t>Buss, ev. med släp</t>
  </si>
  <si>
    <t>Tung MC, ev. med sidovagn</t>
  </si>
  <si>
    <t>Lätt MC</t>
  </si>
  <si>
    <t>MC (okänd viktklass)</t>
  </si>
  <si>
    <t>Okänt motorfordon</t>
  </si>
  <si>
    <t>Lindrig</t>
  </si>
  <si>
    <t>Number</t>
  </si>
  <si>
    <t>of killed</t>
  </si>
  <si>
    <t>and</t>
  </si>
  <si>
    <t>Personbils-</t>
  </si>
  <si>
    <t>Annan bil-</t>
  </si>
  <si>
    <t>Motorcykel-</t>
  </si>
  <si>
    <t>passagerare</t>
  </si>
  <si>
    <t xml:space="preserve">Passenger car </t>
  </si>
  <si>
    <t xml:space="preserve">Motorcycle </t>
  </si>
  <si>
    <t>passengers</t>
  </si>
  <si>
    <t>Område</t>
  </si>
  <si>
    <t>severe</t>
  </si>
  <si>
    <t>severely</t>
  </si>
  <si>
    <t xml:space="preserve">Moped klass 1                              </t>
  </si>
  <si>
    <t xml:space="preserve">Moped klass 2                              </t>
  </si>
  <si>
    <t xml:space="preserve">Moped (okänd klass)                        </t>
  </si>
  <si>
    <t xml:space="preserve">Cykel                                      </t>
  </si>
  <si>
    <t xml:space="preserve">Fotgängare                                 </t>
  </si>
  <si>
    <t>Övriga trafikelement</t>
  </si>
  <si>
    <t>Samtliga trafikanter</t>
  </si>
  <si>
    <t>Summa</t>
  </si>
  <si>
    <t>Man</t>
  </si>
  <si>
    <t>Kvinna</t>
  </si>
  <si>
    <t>Personbilsförare</t>
  </si>
  <si>
    <t>Personbilspassagerare</t>
  </si>
  <si>
    <t>Annan bilförare</t>
  </si>
  <si>
    <t>Annan bilpassagerare</t>
  </si>
  <si>
    <t>Motorcykelförare</t>
  </si>
  <si>
    <t>Motorcykelpassagerare</t>
  </si>
  <si>
    <t>Mopedförare, -passagerare</t>
  </si>
  <si>
    <t>Cykelförare, -passagerare</t>
  </si>
  <si>
    <t>Gående</t>
  </si>
  <si>
    <t>Övriga och okända</t>
  </si>
  <si>
    <t>Svårt skadade</t>
  </si>
  <si>
    <t>Hela riket</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</si>
  <si>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</si>
  <si>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</si>
  <si>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</si>
  <si>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</si>
  <si>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</si>
  <si>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</si>
  <si>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</si>
  <si>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</si>
  <si>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</si>
  <si>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</si>
  <si>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</si>
  <si>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</si>
  <si>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</si>
  <si>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</si>
  <si>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</si>
  <si>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</si>
  <si>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</si>
  <si>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</si>
  <si>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</si>
  <si>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</si>
  <si>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</si>
  <si>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Tättbebyggt område</t>
  </si>
  <si>
    <t>Ej tättbebyggt område</t>
  </si>
  <si>
    <t>Juni</t>
  </si>
  <si>
    <t>Juli</t>
  </si>
  <si>
    <t>Augusti</t>
  </si>
  <si>
    <t>September</t>
  </si>
  <si>
    <t>Oktober</t>
  </si>
  <si>
    <t>November</t>
  </si>
  <si>
    <t>December</t>
  </si>
  <si>
    <t>Januari</t>
  </si>
  <si>
    <t>Februari</t>
  </si>
  <si>
    <t>Mars</t>
  </si>
  <si>
    <t>April</t>
  </si>
  <si>
    <t>Maj</t>
  </si>
  <si>
    <t>Skadade personer</t>
  </si>
  <si>
    <t>Injured persons</t>
  </si>
  <si>
    <t>of which with</t>
  </si>
  <si>
    <t>of which</t>
  </si>
  <si>
    <t>personskada</t>
  </si>
  <si>
    <t>utgång</t>
  </si>
  <si>
    <t>personal injuries</t>
  </si>
  <si>
    <t>killed</t>
  </si>
  <si>
    <t>injured</t>
  </si>
  <si>
    <t>fatalities</t>
  </si>
  <si>
    <t>svår</t>
  </si>
  <si>
    <t>Månad</t>
  </si>
  <si>
    <t>Month</t>
  </si>
  <si>
    <t>Other</t>
  </si>
  <si>
    <t>Samtliga element</t>
  </si>
  <si>
    <t>dödlig utgång</t>
  </si>
  <si>
    <t>Passenger</t>
  </si>
  <si>
    <t>car drivers</t>
  </si>
  <si>
    <r>
      <t>Svårt skadade</t>
    </r>
    <r>
      <rPr>
        <b/>
        <vertAlign val="superscript"/>
        <sz val="8"/>
        <rFont val="Arial"/>
        <family val="2"/>
      </rPr>
      <t>3</t>
    </r>
  </si>
  <si>
    <t xml:space="preserve">Other car </t>
  </si>
  <si>
    <t>Moped riders</t>
  </si>
  <si>
    <t xml:space="preserve">  100 km/h</t>
  </si>
  <si>
    <t xml:space="preserve">  80 km/h</t>
  </si>
  <si>
    <t xml:space="preserve">  60 km/h</t>
  </si>
  <si>
    <t xml:space="preserve">  40 km/h</t>
  </si>
  <si>
    <t xml:space="preserve">     - varav tjock is/packad snö</t>
  </si>
  <si>
    <t xml:space="preserve">     - varav tunn is (synlig väg)</t>
  </si>
  <si>
    <t xml:space="preserve">     - varav lös snö/snömodd</t>
  </si>
  <si>
    <t xml:space="preserve">     - varav tänd belysning</t>
  </si>
  <si>
    <t>Samtliga</t>
  </si>
  <si>
    <t xml:space="preserve">varav </t>
  </si>
  <si>
    <t xml:space="preserve">varav med </t>
  </si>
  <si>
    <t xml:space="preserve">   varav Stockholms kommun</t>
  </si>
  <si>
    <t xml:space="preserve">   varav Malmö kommun</t>
  </si>
  <si>
    <t xml:space="preserve">   varav Göteborgs kommun</t>
  </si>
  <si>
    <t>Tabellförteckning</t>
  </si>
  <si>
    <t>List of tables</t>
  </si>
  <si>
    <t>Anm: Gruppen "samtliga" inkluderar personer med okänt kön och därför summerar inte män och kvinnor alltid till samtliga.</t>
  </si>
  <si>
    <t>75+</t>
  </si>
  <si>
    <t>Nr 1</t>
  </si>
  <si>
    <t>Samtliga / All</t>
  </si>
  <si>
    <t>Män / Men</t>
  </si>
  <si>
    <t>Kvinnor / Women</t>
  </si>
  <si>
    <t>Samtliga /All</t>
  </si>
  <si>
    <t>Män /Men</t>
  </si>
  <si>
    <t>00:00-01:59</t>
  </si>
  <si>
    <t>02:00-03:59</t>
  </si>
  <si>
    <t>04:00-05:59</t>
  </si>
  <si>
    <t>06:00-07:59</t>
  </si>
  <si>
    <t>08:00-09:59</t>
  </si>
  <si>
    <t>10:00-11:59</t>
  </si>
  <si>
    <t>12:00-13:59</t>
  </si>
  <si>
    <t>14:00-15:59</t>
  </si>
  <si>
    <t>16:00-17:59</t>
  </si>
  <si>
    <t>18:00-19:59</t>
  </si>
  <si>
    <t>20:00-21:59</t>
  </si>
  <si>
    <t>22:00-23:59</t>
  </si>
  <si>
    <t>Okänd tid</t>
  </si>
  <si>
    <t xml:space="preserve">   varav Stockholm kommun</t>
  </si>
  <si>
    <t xml:space="preserve">   varav Göteborg kommun</t>
  </si>
  <si>
    <t>Väglag där vägbanan</t>
  </si>
  <si>
    <t xml:space="preserve">Motorfordon </t>
  </si>
  <si>
    <t>Motorfordon – Motorfordon</t>
  </si>
  <si>
    <t>Motorfordon –</t>
  </si>
  <si>
    <t>Övriga</t>
  </si>
  <si>
    <t>singel</t>
  </si>
  <si>
    <t>Motor vehicle – Motor vehicle</t>
  </si>
  <si>
    <t>Motor vehicle –</t>
  </si>
  <si>
    <t>Motorvehicle</t>
  </si>
  <si>
    <t xml:space="preserve">Omkörning, </t>
  </si>
  <si>
    <t>Upphinnande</t>
  </si>
  <si>
    <t>Möte</t>
  </si>
  <si>
    <t>Avsväng</t>
  </si>
  <si>
    <t>Korsväg</t>
  </si>
  <si>
    <t>–Moped</t>
  </si>
  <si>
    <t>–Cykel</t>
  </si>
  <si>
    <t>–Gående</t>
  </si>
  <si>
    <t>–Vilt</t>
  </si>
  <si>
    <t>single</t>
  </si>
  <si>
    <t>filbyte</t>
  </si>
  <si>
    <t xml:space="preserve">Rearend </t>
  </si>
  <si>
    <t>Oncoming</t>
  </si>
  <si>
    <t>Turning at</t>
  </si>
  <si>
    <t>Crossroad</t>
  </si>
  <si>
    <t>–Cycle</t>
  </si>
  <si>
    <t>–Pedestrian</t>
  </si>
  <si>
    <t>–Game</t>
  </si>
  <si>
    <t>Passing and</t>
  </si>
  <si>
    <t>collision</t>
  </si>
  <si>
    <t>vehicle</t>
  </si>
  <si>
    <t>intersection</t>
  </si>
  <si>
    <t>lane change</t>
  </si>
  <si>
    <t>Dödade personer</t>
  </si>
  <si>
    <t>Persons killed</t>
  </si>
  <si>
    <t>Killed persons</t>
  </si>
  <si>
    <t>1.1</t>
  </si>
  <si>
    <t>A1</t>
  </si>
  <si>
    <t>A2</t>
  </si>
  <si>
    <t>A3</t>
  </si>
  <si>
    <t>1.2</t>
  </si>
  <si>
    <t>A4</t>
  </si>
  <si>
    <t>Svenska 1</t>
  </si>
  <si>
    <t>Engelska 1</t>
  </si>
  <si>
    <t>4.2</t>
  </si>
  <si>
    <t>4.1</t>
  </si>
  <si>
    <t>1.3</t>
  </si>
  <si>
    <t>1.4</t>
  </si>
  <si>
    <t>6.1</t>
  </si>
  <si>
    <t xml:space="preserve"> </t>
  </si>
  <si>
    <t>6.2</t>
  </si>
  <si>
    <t>6.3</t>
  </si>
  <si>
    <t>6.4</t>
  </si>
  <si>
    <t>Män</t>
  </si>
  <si>
    <t>Kvinnor</t>
  </si>
  <si>
    <t>Men</t>
  </si>
  <si>
    <t>Women</t>
  </si>
  <si>
    <t>All</t>
  </si>
  <si>
    <r>
      <t>Vinter</t>
    </r>
    <r>
      <rPr>
        <b/>
        <vertAlign val="superscript"/>
        <sz val="8"/>
        <rFont val="Arial"/>
        <family val="2"/>
      </rPr>
      <t>1</t>
    </r>
  </si>
  <si>
    <r>
      <t>Sommar</t>
    </r>
    <r>
      <rPr>
        <b/>
        <vertAlign val="superscript"/>
        <sz val="8"/>
        <rFont val="Arial"/>
        <family val="2"/>
      </rPr>
      <t>1</t>
    </r>
  </si>
  <si>
    <r>
      <t>Summer</t>
    </r>
    <r>
      <rPr>
        <b/>
        <i/>
        <vertAlign val="superscript"/>
        <sz val="8"/>
        <rFont val="Arial"/>
        <family val="2"/>
      </rPr>
      <t>1</t>
    </r>
  </si>
  <si>
    <t>6.5</t>
  </si>
  <si>
    <t>Hastighet</t>
  </si>
  <si>
    <t>Kvot per 100 olyckor</t>
  </si>
  <si>
    <t>Speed</t>
  </si>
  <si>
    <t>Type of road</t>
  </si>
  <si>
    <t>varav med</t>
  </si>
  <si>
    <t xml:space="preserve">Dödade </t>
  </si>
  <si>
    <t xml:space="preserve">of which </t>
  </si>
  <si>
    <t>dödlig</t>
  </si>
  <si>
    <t xml:space="preserve">Killed and </t>
  </si>
  <si>
    <t>svårt</t>
  </si>
  <si>
    <t>120 km/h</t>
  </si>
  <si>
    <t>Motorväg</t>
  </si>
  <si>
    <t>Motortrafikled</t>
  </si>
  <si>
    <t>Uppgift saknas</t>
  </si>
  <si>
    <t>110 km/h</t>
  </si>
  <si>
    <t>100 km/h</t>
  </si>
  <si>
    <t>90 km/h</t>
  </si>
  <si>
    <t>80 km/h</t>
  </si>
  <si>
    <t>70 km/h</t>
  </si>
  <si>
    <t>60 km/h</t>
  </si>
  <si>
    <t>50 km/h</t>
  </si>
  <si>
    <t>40 km/h</t>
  </si>
  <si>
    <t>30 km/h</t>
  </si>
  <si>
    <t>Måndag– Torsdag</t>
  </si>
  <si>
    <t>Monday– Thursday</t>
  </si>
  <si>
    <t>Fredag– Söndag</t>
  </si>
  <si>
    <t>Friday– Sunday</t>
  </si>
  <si>
    <r>
      <t>Winter</t>
    </r>
    <r>
      <rPr>
        <b/>
        <i/>
        <vertAlign val="superscript"/>
        <sz val="8"/>
        <rFont val="Arial"/>
        <family val="2"/>
      </rPr>
      <t>1</t>
    </r>
  </si>
  <si>
    <t>Rate per 100 accidents</t>
  </si>
  <si>
    <r>
      <t>Kvot</t>
    </r>
    <r>
      <rPr>
        <b/>
        <vertAlign val="superscript"/>
        <sz val="8"/>
        <rFont val="Arial"/>
        <family val="2"/>
      </rPr>
      <t>1</t>
    </r>
  </si>
  <si>
    <r>
      <t>Höst och vår</t>
    </r>
    <r>
      <rPr>
        <b/>
        <vertAlign val="superscript"/>
        <sz val="8"/>
        <rFont val="Arial"/>
        <family val="2"/>
      </rPr>
      <t>1</t>
    </r>
  </si>
  <si>
    <r>
      <t>Fall and spring</t>
    </r>
    <r>
      <rPr>
        <b/>
        <i/>
        <vertAlign val="superscript"/>
        <sz val="8"/>
        <rFont val="Arial"/>
        <family val="2"/>
      </rPr>
      <t>1</t>
    </r>
  </si>
  <si>
    <t>Väder</t>
  </si>
  <si>
    <t xml:space="preserve">  Tättbebyggt område</t>
  </si>
  <si>
    <t xml:space="preserve">  Ej tättbebyggt område</t>
  </si>
  <si>
    <t xml:space="preserve">  Uppehållsväder</t>
  </si>
  <si>
    <t xml:space="preserve">  Dis/dimma</t>
  </si>
  <si>
    <t xml:space="preserve">  Regn</t>
  </si>
  <si>
    <t xml:space="preserve">  Snöfall el. snöblandat regn</t>
  </si>
  <si>
    <t>Måndag-torsdag</t>
  </si>
  <si>
    <t>Fredag-söndag</t>
  </si>
  <si>
    <t>Monday-Thursday</t>
  </si>
  <si>
    <t>Friday-Sunday</t>
  </si>
  <si>
    <t>Anm: Kvinnor inkluderar ett fåtal individer med okänt kön: 1, 2, 1, 1 respektive 3 personer åren 1994, 1995, 1997, 2001 respektive 2005.</t>
  </si>
  <si>
    <t>Risk som antal dödade per 100 000 personer i befolkning</t>
  </si>
  <si>
    <t>Risk as number of killed persons per 100 000 in population</t>
  </si>
  <si>
    <t>Anm: Befolkning är från statistikdatabasen på SCB:s hemsida, www.scb.se.</t>
  </si>
  <si>
    <t>Remark: Number of inhabitants from the statistical data base from Statistics Sweden, www.scb.se.</t>
  </si>
  <si>
    <t>Belgique/België</t>
  </si>
  <si>
    <t>Danmark</t>
  </si>
  <si>
    <t>Deutschland</t>
  </si>
  <si>
    <t>Eesti</t>
  </si>
  <si>
    <t>Ireland</t>
  </si>
  <si>
    <t>España</t>
  </si>
  <si>
    <t>France</t>
  </si>
  <si>
    <t>Italia</t>
  </si>
  <si>
    <t>Κύπρος</t>
  </si>
  <si>
    <t>Latvija</t>
  </si>
  <si>
    <t>Lietuva</t>
  </si>
  <si>
    <t>Luxembourg</t>
  </si>
  <si>
    <t>Magyarország</t>
  </si>
  <si>
    <t>Malta</t>
  </si>
  <si>
    <t>Nederland</t>
  </si>
  <si>
    <t>Österreich</t>
  </si>
  <si>
    <t>Polska</t>
  </si>
  <si>
    <t>Portugal</t>
  </si>
  <si>
    <t>România</t>
  </si>
  <si>
    <t>Slovenija</t>
  </si>
  <si>
    <t>Slovensko</t>
  </si>
  <si>
    <t>Suomi/Finland</t>
  </si>
  <si>
    <t>Sverige</t>
  </si>
  <si>
    <t>1.5</t>
  </si>
  <si>
    <t>Kvot = Antalet dödade och svårt skadade personer/antalet 100 olyckor. Kvoten är beräknad endast då antalet olyckor uppgår till minst 10.</t>
  </si>
  <si>
    <t>Rate = Total number of killed and severely injured persons/number of 100 traffic elements.</t>
  </si>
  <si>
    <t>2.1</t>
  </si>
  <si>
    <t>2.2</t>
  </si>
  <si>
    <t>2.3</t>
  </si>
  <si>
    <t>2.4</t>
  </si>
  <si>
    <t>3.1</t>
  </si>
  <si>
    <t>3.2</t>
  </si>
  <si>
    <t>3.3</t>
  </si>
  <si>
    <t>5.1</t>
  </si>
  <si>
    <t>5.2</t>
  </si>
  <si>
    <t>5.3</t>
  </si>
  <si>
    <t>5.4</t>
  </si>
  <si>
    <t>6.6</t>
  </si>
  <si>
    <t>7.1</t>
  </si>
  <si>
    <t>7.2</t>
  </si>
  <si>
    <t>Måndag</t>
  </si>
  <si>
    <t>Tisdag</t>
  </si>
  <si>
    <t>Onsdag</t>
  </si>
  <si>
    <t>Torsdag</t>
  </si>
  <si>
    <t>Fredag</t>
  </si>
  <si>
    <t>Lördag</t>
  </si>
  <si>
    <t>Söndag</t>
  </si>
  <si>
    <t>Remark: The group "all" includes individuals with unknown sex and therefore men and women do not in all cases sum up to all.</t>
  </si>
  <si>
    <t>Summa / Sum</t>
  </si>
  <si>
    <t>Alkohol i blodet, promillehalt (o/oo)</t>
  </si>
  <si>
    <t>0,00-0,19</t>
  </si>
  <si>
    <t>0,20-0,99</t>
  </si>
  <si>
    <t>1,00-</t>
  </si>
  <si>
    <t>Trafikantgrupp</t>
  </si>
  <si>
    <t>Mopedförare</t>
  </si>
  <si>
    <t>Procent med otillåten mängd alkohol</t>
  </si>
  <si>
    <t>Percent with too high blood alcohol concentration</t>
  </si>
  <si>
    <t>0–6</t>
  </si>
  <si>
    <t>7–14</t>
  </si>
  <si>
    <t>15–17</t>
  </si>
  <si>
    <t>18–24</t>
  </si>
  <si>
    <t>25–44</t>
  </si>
  <si>
    <t>45–64</t>
  </si>
  <si>
    <t>06:00–13:59</t>
  </si>
  <si>
    <t>22:00–05:59</t>
  </si>
  <si>
    <t>0,00–0,19</t>
  </si>
  <si>
    <t>0,20–0,99</t>
  </si>
  <si>
    <t>1,00–</t>
  </si>
  <si>
    <t xml:space="preserve"> –17 år</t>
  </si>
  <si>
    <t>18–24 år</t>
  </si>
  <si>
    <t>25–44 år</t>
  </si>
  <si>
    <t>45–64 år</t>
  </si>
  <si>
    <t>65–74 år</t>
  </si>
  <si>
    <t>75– år</t>
  </si>
  <si>
    <t>Personbil – personbil</t>
  </si>
  <si>
    <t>Personbil – lastbil</t>
  </si>
  <si>
    <t>Personbil – buss</t>
  </si>
  <si>
    <t>Personbil – motorcykel</t>
  </si>
  <si>
    <t>Personbil – moped</t>
  </si>
  <si>
    <t>Personbil – cykel</t>
  </si>
  <si>
    <t>Personbil – gående</t>
  </si>
  <si>
    <t>Personbil – djur</t>
  </si>
  <si>
    <t>Personbil – traktor</t>
  </si>
  <si>
    <t>Personbil – övrigt</t>
  </si>
  <si>
    <t>Lastbil – lastbil</t>
  </si>
  <si>
    <t>Lastbil – buss</t>
  </si>
  <si>
    <t>Lastbil – motorcykel</t>
  </si>
  <si>
    <t>Lastbil – moped</t>
  </si>
  <si>
    <t>Lastbil – cykel</t>
  </si>
  <si>
    <t>Lastbil – gående</t>
  </si>
  <si>
    <t>Lastbil – djur</t>
  </si>
  <si>
    <t>Lastbil – traktor</t>
  </si>
  <si>
    <t>Lastbil – övrigt</t>
  </si>
  <si>
    <t>Buss – buss</t>
  </si>
  <si>
    <t>Buss – motorcykel</t>
  </si>
  <si>
    <t>Buss – moped</t>
  </si>
  <si>
    <t>Buss – cykel</t>
  </si>
  <si>
    <t>Buss – gående</t>
  </si>
  <si>
    <t>Buss – djur</t>
  </si>
  <si>
    <t>Buss – traktor</t>
  </si>
  <si>
    <t>Buss – övrigt</t>
  </si>
  <si>
    <t>Motorcykel – motorcykel</t>
  </si>
  <si>
    <t>Motorcykel – moped</t>
  </si>
  <si>
    <t>Motorcykel – cykel</t>
  </si>
  <si>
    <t>Motorcykel – gående</t>
  </si>
  <si>
    <t>Motorcykel – djur</t>
  </si>
  <si>
    <t>Motorcykel – traktor</t>
  </si>
  <si>
    <t>Motorcykel – övrigt</t>
  </si>
  <si>
    <t>Moped – moped</t>
  </si>
  <si>
    <t>Moped – cykel</t>
  </si>
  <si>
    <t>Moped – gående</t>
  </si>
  <si>
    <t>Moped – djur</t>
  </si>
  <si>
    <t>Moped – traktor</t>
  </si>
  <si>
    <t>Moped – övrigt</t>
  </si>
  <si>
    <t>Cykel – cykel</t>
  </si>
  <si>
    <t>Cykel – gående</t>
  </si>
  <si>
    <t>Cykel – djur</t>
  </si>
  <si>
    <t>Cykel – traktor</t>
  </si>
  <si>
    <t>Cykel – övrigt</t>
  </si>
  <si>
    <t>Gående – traktor</t>
  </si>
  <si>
    <t>Gående – övrigt</t>
  </si>
  <si>
    <t>Traktor – djur</t>
  </si>
  <si>
    <t>Traktor – traktor</t>
  </si>
  <si>
    <t>Traktor – övrigt</t>
  </si>
  <si>
    <t>Övrigt – djur</t>
  </si>
  <si>
    <t>Övrigt – övrigt</t>
  </si>
  <si>
    <t>Remark: Number of inhabitants from the statistical data base of Statistics Sweden, www.scb.se.</t>
  </si>
  <si>
    <t>Remark: Women include a few individuals with unknown sex: 1, 2, 1, 1 and 3 persons in the years 1994, 1995, 1997, 2001 and 2005.</t>
  </si>
  <si>
    <t>Dag</t>
  </si>
  <si>
    <t>Day</t>
  </si>
  <si>
    <t>Timme</t>
  </si>
  <si>
    <t>Hour</t>
  </si>
  <si>
    <t>1   Inkl. passagerare / Incl. passengers</t>
  </si>
  <si>
    <t>2   Definition av svår personskada ändrad år 1966. / Definition for severe personal injuries changed year 1966.</t>
  </si>
  <si>
    <r>
      <t>Mopedist</t>
    </r>
    <r>
      <rPr>
        <b/>
        <vertAlign val="superscript"/>
        <sz val="8"/>
        <rFont val="Arial"/>
        <family val="2"/>
      </rPr>
      <t>1</t>
    </r>
  </si>
  <si>
    <r>
      <t>riders</t>
    </r>
    <r>
      <rPr>
        <b/>
        <i/>
        <vertAlign val="superscript"/>
        <sz val="8"/>
        <rFont val="Arial"/>
        <family val="2"/>
      </rPr>
      <t>1</t>
    </r>
  </si>
  <si>
    <r>
      <t>Cyklist</t>
    </r>
    <r>
      <rPr>
        <b/>
        <vertAlign val="superscript"/>
        <sz val="8"/>
        <rFont val="Arial"/>
        <family val="2"/>
      </rPr>
      <t>1</t>
    </r>
  </si>
  <si>
    <r>
      <t>Cyclists</t>
    </r>
    <r>
      <rPr>
        <b/>
        <i/>
        <vertAlign val="superscript"/>
        <sz val="8"/>
        <rFont val="Arial"/>
        <family val="2"/>
      </rPr>
      <t>1</t>
    </r>
  </si>
  <si>
    <r>
      <t>1966</t>
    </r>
    <r>
      <rPr>
        <vertAlign val="superscript"/>
        <sz val="8"/>
        <rFont val="Arial"/>
        <family val="2"/>
      </rPr>
      <t>2</t>
    </r>
  </si>
  <si>
    <t>varav Malmö kommun</t>
  </si>
  <si>
    <t>varav Göteborgs kommun</t>
  </si>
  <si>
    <t>Förhållanden</t>
  </si>
  <si>
    <t>Conditions</t>
  </si>
  <si>
    <t>0.0</t>
  </si>
  <si>
    <t>Dödade i regelrätta olyckor</t>
  </si>
  <si>
    <t>Olyckor + självmord</t>
  </si>
  <si>
    <t>Olyckor + sjukdom + självmord</t>
  </si>
  <si>
    <t>Sjukdoms-fall</t>
  </si>
  <si>
    <t>Officiell statistik</t>
  </si>
  <si>
    <t>Innehåll i officiell statistik</t>
  </si>
  <si>
    <t>14:00–21:59</t>
  </si>
  <si>
    <t>Finland</t>
  </si>
  <si>
    <t>Belgien</t>
  </si>
  <si>
    <t>Bulgarien</t>
  </si>
  <si>
    <t>Tjeckien</t>
  </si>
  <si>
    <t>Tyskland</t>
  </si>
  <si>
    <t>Estland</t>
  </si>
  <si>
    <t>Irland</t>
  </si>
  <si>
    <t>Grekland</t>
  </si>
  <si>
    <t>Spanien</t>
  </si>
  <si>
    <t>Frankrike</t>
  </si>
  <si>
    <t>Italien</t>
  </si>
  <si>
    <t>Cypern</t>
  </si>
  <si>
    <t>Luxemburg</t>
  </si>
  <si>
    <t>Ungern</t>
  </si>
  <si>
    <t>Nederländerna</t>
  </si>
  <si>
    <t>Österrike</t>
  </si>
  <si>
    <t>Polen</t>
  </si>
  <si>
    <t>Lettland</t>
  </si>
  <si>
    <t>Litauen</t>
  </si>
  <si>
    <t>Rumänien</t>
  </si>
  <si>
    <t>Slovenien</t>
  </si>
  <si>
    <t>Slovakien</t>
  </si>
  <si>
    <t>Storbritannien</t>
  </si>
  <si>
    <t>Official statistics</t>
  </si>
  <si>
    <t>Cases of illness</t>
  </si>
  <si>
    <t>Killed in involuntary accidents</t>
  </si>
  <si>
    <t>България</t>
  </si>
  <si>
    <t>Česká</t>
  </si>
  <si>
    <t>Ελλάδα</t>
  </si>
  <si>
    <t>Remark: If information on traffic environment is missing, the element and person is included in Rural area.</t>
  </si>
  <si>
    <t>United Kingdom</t>
  </si>
  <si>
    <t>75–</t>
  </si>
  <si>
    <t xml:space="preserve">  Annat / Uppgift saknas</t>
  </si>
  <si>
    <t>Dödade och</t>
  </si>
  <si>
    <t>1    Vinter är december-mars, vår och höst april-maj samt oktober-november och sommar är juni-september. Okänt klockslag inkl. i 22:00–05:59.</t>
  </si>
  <si>
    <t xml:space="preserve">     / Winter is December-March, Spring and fall April-May and October-November while summer is June-September. Unknown time of the day is included in 22:00–05:59.</t>
  </si>
  <si>
    <t>Omständigheter</t>
  </si>
  <si>
    <t>Circumstances</t>
  </si>
  <si>
    <t>Road user</t>
  </si>
  <si>
    <t>k</t>
  </si>
  <si>
    <t>Maria Melkersson</t>
  </si>
  <si>
    <t>tel: 010-414 42 16, e-post: maria.melkersson@trafa.se</t>
  </si>
  <si>
    <t>Kroatien</t>
  </si>
  <si>
    <t>Hrvatska</t>
  </si>
  <si>
    <t xml:space="preserve"> Annat/Uppgift saknas</t>
  </si>
  <si>
    <t>varav Stockholms kommun</t>
  </si>
  <si>
    <t>Totalt</t>
  </si>
  <si>
    <t>Månad / Klockslag</t>
  </si>
  <si>
    <t>Month / Hour of the day</t>
  </si>
  <si>
    <t>The rate is calculated only when the number of  accidents amounts to a minimum 10.</t>
  </si>
  <si>
    <r>
      <rPr>
        <b/>
        <sz val="8"/>
        <color theme="1"/>
        <rFont val="Calibri"/>
        <family val="2"/>
      </rPr>
      <t xml:space="preserve">≥ </t>
    </r>
    <r>
      <rPr>
        <b/>
        <sz val="8"/>
        <color theme="1"/>
        <rFont val="Arial"/>
        <family val="2"/>
      </rPr>
      <t>0,20 promille</t>
    </r>
  </si>
  <si>
    <t>≥ 1,00 promille</t>
  </si>
  <si>
    <r>
      <rPr>
        <i/>
        <sz val="8"/>
        <color theme="1"/>
        <rFont val="Calibri"/>
        <family val="2"/>
      </rPr>
      <t xml:space="preserve">≥ </t>
    </r>
    <r>
      <rPr>
        <i/>
        <sz val="8"/>
        <color theme="1"/>
        <rFont val="Arial"/>
        <family val="2"/>
      </rPr>
      <t>0,20 per mille</t>
    </r>
  </si>
  <si>
    <t>≥ 1,00 per mille</t>
  </si>
  <si>
    <t>Blood alcohol concentration, per mille (o/oo)</t>
  </si>
  <si>
    <t>1 Kvot = Antalet dödade och svårt skadade personer/antalet 100 trafikelement. Kvoten är beräknad endast då antalet dödade och svårt skadade uppgår till minst 50.</t>
  </si>
  <si>
    <t>1 Rate = Total number of killed and severely injured persons/number of 100 traffic elements. The rate is calculated only when the number of  killed and severely injured persons amount to a minimum 50.</t>
  </si>
  <si>
    <r>
      <t>Självmord</t>
    </r>
    <r>
      <rPr>
        <b/>
        <vertAlign val="superscript"/>
        <sz val="8"/>
        <rFont val="Arial"/>
        <family val="2"/>
      </rPr>
      <t>1</t>
    </r>
  </si>
  <si>
    <r>
      <t>Suicides</t>
    </r>
    <r>
      <rPr>
        <b/>
        <i/>
        <vertAlign val="superscript"/>
        <sz val="8"/>
        <rFont val="Arial"/>
        <family val="2"/>
      </rPr>
      <t>1</t>
    </r>
  </si>
  <si>
    <t>Dödade och skadade personer</t>
  </si>
  <si>
    <t>Killed and injured persons</t>
  </si>
  <si>
    <t xml:space="preserve">Table 1.1. Road traffic accidents with fatal and severe personal injury reported by the police including persons killed or severely injured, </t>
  </si>
  <si>
    <t xml:space="preserve">Tabell 1.1. Polisrapporterade vägtrafikolyckor med dödlig utgång eller svår personskada och därvid dödade och svårt skadade personer </t>
  </si>
  <si>
    <t xml:space="preserve">Tabell 1.2. Polisrapporterade vägtrafikolyckor med dödlig utgång eller svår personskada och därvid dödade och svårt skadade personer </t>
  </si>
  <si>
    <t xml:space="preserve">Table 1.2. Road traffic accidents with fatal and severe personal injury reported by the police including persons killed or severely injured </t>
  </si>
  <si>
    <t>Tabell 1.3. Polisrapporterade vägtrafikolyckor med dödlig utgång eller svår personskada och därvid dödade och svårt skadade personer</t>
  </si>
  <si>
    <t>Table 1.3. Road traffic accidents with fatal or severe personal injury reported by the police including persons killed or severely injured,</t>
  </si>
  <si>
    <t xml:space="preserve">Tabell 1.4. Polisrapporterade vägtrafikolyckor med dödlig utgång eller svår personskada och därvid dödade och svårt skadade personer fördelade </t>
  </si>
  <si>
    <t>Table 1.4. Road traffic accidents with fatal or severe personal injury reported by the police including persons killed or severely injured, by</t>
  </si>
  <si>
    <t>Tabell 1.5. Polisrapporterade vägtrafikolyckor med dödlig utgång eller svår personskada, och därvid dödade och</t>
  </si>
  <si>
    <t>Table 1.5. Road traffic accidents with fatal or severe personal injury reported by the police including persons killed</t>
  </si>
  <si>
    <t xml:space="preserve">Tabell 2.3. Dödade personer vid polisrapporterade vägtrafikolyckor efter inblandade trafikelement, olyckstyp och  </t>
  </si>
  <si>
    <t xml:space="preserve">Table 2.3. Persons killed in road traffic accidents reported by the police by traffic elements involved, type of accident and </t>
  </si>
  <si>
    <t>Table 5.2. Persons killed and severely injured and number of traffic elements in road traffic accidents reported by the police including fatal or severe personal injury</t>
  </si>
  <si>
    <t xml:space="preserve">Table 5.3. Drivers of vehicles killed in road traffic accidents reported by the police </t>
  </si>
  <si>
    <t>Tabell 5.4. Dödade förare av motorfordon vid polisrapporterade olyckor efter promillehalt samt</t>
  </si>
  <si>
    <t>Table 5.4. Drivers of vehicles killed in road traffic accidents reported by the police by blood alcohol concentration and</t>
  </si>
  <si>
    <t>Tabell 6.1. Polisrapporterade vägtrafikolyckor med dödlig utgång, svår och lindrig personskada och</t>
  </si>
  <si>
    <t xml:space="preserve">Table 6.1. Road traffic accidents with fatal, severe and slight personal injury reported by the police including persons </t>
  </si>
  <si>
    <t>Tabell 6.2. Dödade, svårt och lindrigt skadade personer vid polisrapporterade vägtrafikolyckor fördelade efter</t>
  </si>
  <si>
    <t xml:space="preserve">Table 6.2. Persons killed, severely and slightly injured in road traffic accidents reported by the police, by groups </t>
  </si>
  <si>
    <t>Tabell 6.6. Dödade personer vid polisrapporterade vägtrafikolyckor efter åldersgrupp samt risk uttryckt som antal dödade</t>
  </si>
  <si>
    <t>Table 6.6. Persons killed in road traffic accidents reported by the police by age group and risk expressed as number of killed persons</t>
  </si>
  <si>
    <t>Anm: Gränsen för rattfylleri är 0,20 promille och för grovt rattfylleri 1,00 promille enligt Trafikbrottslagen (SFS 1951:649).</t>
  </si>
  <si>
    <t>ꓺ</t>
  </si>
  <si>
    <t>–</t>
  </si>
  <si>
    <t>Teckenförklaring</t>
  </si>
  <si>
    <t>EU-28</t>
  </si>
  <si>
    <r>
      <rPr>
        <b/>
        <sz val="8"/>
        <rFont val="Arial"/>
        <family val="2"/>
      </rPr>
      <t xml:space="preserve">Land / </t>
    </r>
    <r>
      <rPr>
        <b/>
        <i/>
        <sz val="8"/>
        <rFont val="Arial"/>
        <family val="2"/>
      </rPr>
      <t>Country</t>
    </r>
  </si>
  <si>
    <t>Source: Information about alcohol blood concentration is from The National Board of Forensic Medicine, and originates from autopsies.</t>
  </si>
  <si>
    <t>Remark: The limit for drunk driving is 0,20 per mille, and for heavy drunk driving 1,00 per mille.</t>
  </si>
  <si>
    <t>"Uppgift saknas" betyder att personen inte finns alls i RMV:s register, eller finns i registret men utan någon uppgift om eventuell alkohol i blodet.</t>
  </si>
  <si>
    <t>2019</t>
  </si>
  <si>
    <t xml:space="preserve">  Övriga/okänt</t>
  </si>
  <si>
    <t>4-fältsväg</t>
  </si>
  <si>
    <t>Vanlig väg</t>
  </si>
  <si>
    <t>Övriga/okänt</t>
  </si>
  <si>
    <t>Motortrafikled mötesfri</t>
  </si>
  <si>
    <t>Vanlig väg mötesfri</t>
  </si>
  <si>
    <t>Vägtyp okänd</t>
  </si>
  <si>
    <t>Dödade i olyckor + självmord</t>
  </si>
  <si>
    <t>Killed in accidents + suicides</t>
  </si>
  <si>
    <t>Bebyggelsetyp</t>
  </si>
  <si>
    <t>Anm: Om uppgift om bebyggelsetyp är okänt räknas elementet och personen till Ej tättbebyggt område.</t>
  </si>
  <si>
    <t>Tabell 5.2. Dödade och svårt skadade personer samt antal trafikelement vid polisrapporterade vägtrafikolyckor med dödlig eller svår personskada efter bebyggelsetyp</t>
  </si>
  <si>
    <t>https://ec.europa.eu/eurostat/databrowser/view/sdg_11_40/default/table?lang=en</t>
  </si>
  <si>
    <r>
      <t xml:space="preserve">Anm:  När det gäller </t>
    </r>
    <r>
      <rPr>
        <i/>
        <sz val="8"/>
        <color theme="1"/>
        <rFont val="Arial"/>
        <family val="2"/>
      </rPr>
      <t>vägtyp</t>
    </r>
    <r>
      <rPr>
        <sz val="8"/>
        <color theme="1"/>
        <rFont val="Arial"/>
        <family val="2"/>
      </rPr>
      <t xml:space="preserve">, det förekommer olyckor där flera väglänkar är kopplade till olyckspositionen och i dessa fall räknas unika vägtyper. Detta gör att tabellen summerar till fler olyckor och personer än totalen. </t>
    </r>
  </si>
  <si>
    <t>Vägtyp - Samtliga</t>
  </si>
  <si>
    <t>Hastighetsgräns - Samtliga</t>
  </si>
  <si>
    <t>Teckenförklaring/Legends</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</si>
  <si>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</si>
  <si>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</si>
  <si>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</si>
  <si>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</si>
  <si>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</si>
  <si>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</si>
  <si>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</si>
  <si>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</si>
  <si>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</si>
  <si>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</si>
  <si>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</si>
  <si>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</si>
  <si>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</si>
  <si>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</si>
  <si>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</si>
  <si>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</si>
  <si>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</si>
  <si>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</si>
  <si>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</si>
  <si>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</si>
  <si>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Kort om statistiken</t>
  </si>
  <si>
    <t>..</t>
  </si>
  <si>
    <t>Ändamål och innehåll</t>
  </si>
  <si>
    <t>Statistikens framställning</t>
  </si>
  <si>
    <t>Statistikens kvalitet</t>
  </si>
  <si>
    <t>Statistiken redovisar olyckor samt skadade och omkomna personer i vägtrafiken. Ändamålet är att beskriva hur trafiksäkerheten utvecklas över tid samt beskriva dem som omkommer och skadas i trafiken, t.ex. deras ålder, kön och trafikantgrupp. Statistiken fångar också vissa omständigheter kring olyckorna som vägtyp, hastighetsgräns och väderförhållanden. Dessutom innehåller statistiken uppgifter om när olyckor i vägtrafiken sker, i form av månad, veckodag och tid på dygnet.</t>
  </si>
  <si>
    <t>Statistiken fångar inte alla olyckor i vägtrafiken eftersom alla sådana inte rapporteras till polisen. Tydligast blir denna brist då vi tittar på skadade cyklister som främst skadas vid singelolycka med cykel, en typ av olyckor polisen sällan blir kallad till. Tabellerna med officiell statistik fokuserar på de omkomna där vi vet att kvaliteten är mycket hög.</t>
  </si>
  <si>
    <r>
      <t xml:space="preserve">Anm:  När det gäller </t>
    </r>
    <r>
      <rPr>
        <i/>
        <sz val="8"/>
        <color theme="1"/>
        <rFont val="Arial"/>
        <family val="2"/>
      </rPr>
      <t>vägtyp</t>
    </r>
    <r>
      <rPr>
        <sz val="8"/>
        <color theme="1"/>
        <rFont val="Arial"/>
        <family val="2"/>
      </rPr>
      <t xml:space="preserve">, det förekommer olyckor där flera väglänkar är kopplade till olyckspositionen och i dessa fall räknas unika vägtyper. </t>
    </r>
  </si>
  <si>
    <t xml:space="preserve">Detta gör att tabellen summerar till fler olyckor och personer än totalen. </t>
  </si>
  <si>
    <t xml:space="preserve">Remark: Regarding road type, there are some accidents where more than one road are connected to the position of the accident. This makes the table sum to more than the total numer of accidents and persons. </t>
  </si>
  <si>
    <t xml:space="preserve">Remark: Regarding road type, there are some accidents where more than one road are connected to the position of the accident. </t>
  </si>
  <si>
    <t xml:space="preserve">This makes the table sum to more than the total numer of accidents and persons. </t>
  </si>
  <si>
    <r>
      <t xml:space="preserve">1   Självmord inkluderar andra avsiktliga händelser, som mord och terrorhandlingar.  / </t>
    </r>
    <r>
      <rPr>
        <i/>
        <sz val="7"/>
        <rFont val="Arial"/>
        <family val="2"/>
      </rPr>
      <t>Suicides include other intentional acts like murders and terror acts.</t>
    </r>
  </si>
  <si>
    <t/>
  </si>
  <si>
    <t>trafik-</t>
  </si>
  <si>
    <r>
      <t>Rate</t>
    </r>
    <r>
      <rPr>
        <b/>
        <i/>
        <vertAlign val="superscript"/>
        <sz val="8"/>
        <rFont val="Arial"/>
        <family val="2"/>
      </rPr>
      <t>1</t>
    </r>
  </si>
  <si>
    <t>Källa: Uppgift om personernas alkoholhalt i lårblodet kommer från Rättsmedicinalverket (RMV) och är resultat från obduktioner.</t>
  </si>
  <si>
    <t>Statistiken om vägtrafikskador baseras på uppgifter som polis rapporterar till Transportstyrelsen. Polisen ska rapportera från vägtrafikolyckor med personskada, enligt tidigare kungörelse (SFS 1965:561) om statistiska uppgifter angående vägtrafikolyckor och fr.o.m. 2021-04-29 lagen (SFS 2021:319) om Transportstyrelsens olycksdatabas. Transportstyrelsen kontrollerar uppgifterna och kompletterar dem med uppgifter om omkomna personer från bland annat SCB och RMV. Polisens uppgifter kompletteras också med vägtyper för olycksplatsen från databasen NVDB.</t>
  </si>
  <si>
    <t>The statistics in brief</t>
  </si>
  <si>
    <t>Purpose and content</t>
  </si>
  <si>
    <t>The statistics contain accidents as well as people injured or killed in road traffic accidents. The purpose is to describe how traffic safety develops over time and to describe those who die and are injured in accidents, e.g. their age, gender and type of road user. The statistics also capture certain circumstances surrounding the accidents, such as road type, speed limit and weather conditions. In addition, the statistics contain information on when accidents in road traffic occur, in the form of month, day of the week and time of day.</t>
  </si>
  <si>
    <t>Generating the statistics</t>
  </si>
  <si>
    <t>The statistics on road traffic injuries are based on information that the police report. The police must report from road traffic accidents with personal injury, according to the law regulating the road traffic accident database of the Swedish Transport Agency.  The Swedish Transport Agency make quality checks of the information from the police and also add information  on deceased persons from Statistics Sweden and the National Board of Forensic Medicine. The police information is also supplemented with road types for the accident sites from the national road database.</t>
  </si>
  <si>
    <t>Statistical quality</t>
  </si>
  <si>
    <t>The statistics do not capture all accidents in road traffic as not all of them are reported to the police. This shortcoming becomes clearest when we look at injured cyclists who are mainly injured in single-vehicle accidents with bicycles, a type of accident that the police are rarely present. The tables with official statistics focus on the fatalities where we know that the quality is very high.</t>
  </si>
  <si>
    <r>
      <t xml:space="preserve">Kontaktperson / </t>
    </r>
    <r>
      <rPr>
        <b/>
        <i/>
        <sz val="10"/>
        <rFont val="Arial"/>
        <family val="2"/>
      </rPr>
      <t>Contact</t>
    </r>
  </si>
  <si>
    <t>Island</t>
  </si>
  <si>
    <t>Iceland</t>
  </si>
  <si>
    <t>Liechtenstein</t>
  </si>
  <si>
    <t>Norge</t>
  </si>
  <si>
    <t>Norway</t>
  </si>
  <si>
    <t>Schweiz</t>
  </si>
  <si>
    <t>Switzerland</t>
  </si>
  <si>
    <t>Turkiet</t>
  </si>
  <si>
    <t>Turkey</t>
  </si>
  <si>
    <t>EU-27 (from 2020)</t>
  </si>
  <si>
    <t>EU-27</t>
  </si>
  <si>
    <t>Årlig utveckling (%) / Annual evolution (%)</t>
  </si>
  <si>
    <t>Utveckling sedan 2000 (%) / Evolution since 2000 (%)</t>
  </si>
  <si>
    <r>
      <t xml:space="preserve">Anm. Uppgifter för åren 1991–1999 finns i Vägtrafikskador 2019 / </t>
    </r>
    <r>
      <rPr>
        <i/>
        <sz val="8"/>
        <rFont val="Arial"/>
        <family val="2"/>
      </rPr>
      <t>Remark: Statistics for the years 1999–1999 can be found in Road traffic injuries 2019</t>
    </r>
  </si>
  <si>
    <t>"Uppgift saknas" betyder att personen inte finns alls i RMV:s register, eller finns i registret men utan någon uppgift alls om eventuell alkohol i lårblodet.</t>
  </si>
  <si>
    <t>Tabell 0.0. Sammanfattning av den officiella statistiken över antal dödade personer i vägtrafiken. Åren 1960–2022.</t>
  </si>
  <si>
    <t>Table 0.0. Summary of the number of persons killed in road traffic accidents according to official statistics. Years 1960–2022.</t>
  </si>
  <si>
    <t>efter kön och län. År 2022.</t>
  </si>
  <si>
    <t>by sex and county. Year 2022.</t>
  </si>
  <si>
    <t>efter skadeföljd, kön och månad respektive veckodag och timme. År 2022.</t>
  </si>
  <si>
    <t>by severity of injury, sex and month, weekday and hour. Year 2022.</t>
  </si>
  <si>
    <t xml:space="preserve"> efter kön, bebyggelsetyp, vägtyp, hastighetsbegränsning, väder, väglag och ljusförhållande. År 2022.</t>
  </si>
  <si>
    <t xml:space="preserve"> by sex,  traffic environment, road type, speed limit, type of area, weather, road condition and light conditions. Year 2022.</t>
  </si>
  <si>
    <t>efter de inblandade trafikelementen. År 2022.</t>
  </si>
  <si>
    <t>involved type of traffic elements. Year 2022.</t>
  </si>
  <si>
    <t>svårt skadade personer efter hastighet och vägtyp samt kvot per 100 olyckor. År 2022.</t>
  </si>
  <si>
    <t>and severely injured, by speed limit and type of road, and rate per 100 accidents. Year 2022.</t>
  </si>
  <si>
    <t>Tabell 2.1. Dödade personer vid polisrapporterade vägtrafikolyckor efter inblandade trafikelement, olyckstyp och län/storstad. År 2022.</t>
  </si>
  <si>
    <t>Table 2.1. Persons killed in road traffic accidents reported by the police by traffic elements involved, type of accident and county/city. Year 2022.</t>
  </si>
  <si>
    <t>Tabell 2.2. Dödade personer vid polisrapporterade vägtrafikolyckor efter inblandade trafikelement, olyckstyp och månad, veckodag och tid på dygnet. År 2022.</t>
  </si>
  <si>
    <t>Table 2.2. Persons killed in road traffic accidents reported by the police by traffic elements involved, type of accident and month, day of the week and time of the day. Year 2022.</t>
  </si>
  <si>
    <t>bebyggelsetyp, vägtyp, hastighetsbegränsning, område, väder, väglag och ljusförhållande. År 2022.</t>
  </si>
  <si>
    <t xml:space="preserve"> traffic environment, road type, speed limit, type of area, weather, road condition and light conditions. Year 2022.</t>
  </si>
  <si>
    <t>Tabell 2.4. Dödade personer vid polisrapporterade vägtrafikolyckor efter inblandade trafikelement, olyckstyp och trafikantgrupp. År 2022.</t>
  </si>
  <si>
    <t>Table 2.4. Persons killed in road traffic accidents reported by the police by traffic elements involved, type of accident and  road user. Year 2022.</t>
  </si>
  <si>
    <t>Tabell 3.1. Dödade personer vid polisrapporterade vägtrafikolyckor efter trafikantkategori och län/storstad. År 2022.</t>
  </si>
  <si>
    <t>Table 3.1. Persons killed in road traffic accidents reported by the police, by group of road users and county/city. Year 2022.</t>
  </si>
  <si>
    <t>Tabell 3.2. Dödade personer vid polisrapporterade vägtrafikolyckor efter trafikantkategori och månad, veckodag respektive tid på dygnet. År 2022.</t>
  </si>
  <si>
    <t>Table 3.2. Persons killed in road traffic accidents reported by the police, by group of road users and month, day of week and time of day. Year 2022.</t>
  </si>
  <si>
    <t>Tabell 3.3. Dödade personer vid polisrapporterade vägtrafikolyckor efter trafikantkategori och bebyggelsetyp, vägtyp, hastighetsbegränsning, område, väder, väglag och ljusförhållande. År 2022.</t>
  </si>
  <si>
    <t>Table 3.3. Persons killed in road traffic accidents reported by the police by group of road users and  traffic environment, road type, speed limit, type of area, weather, road condition and light conditions. Year 2022.</t>
  </si>
  <si>
    <t>Tabell 4.1. Dödade, svårt och lindrigt skadade personer vid polisrapporterade vägtrafikolyckor efter ålder och län/storstad. År 2022.</t>
  </si>
  <si>
    <t>Table 4.1. Persons killed, severely and slightly injured in road traffic accidents reported by the police by age and county/city. Year 2022.</t>
  </si>
  <si>
    <t>Tabell 4.2. Dödade, svårt och lindrigt skadade personer vid polisrapporterade vägtrafikolyckor efter ålder, trafikantgrupp och kön. År 2022.</t>
  </si>
  <si>
    <t>Table 4.2. Persons killed, severely and slightly injured in road traffic accidents reported by the police by age, group of road users and sex. Year 2022.</t>
  </si>
  <si>
    <t>Tabell 5.1. Dödade personer vid polisrapporterade vägtrafikolyckor efter veckodag, månad och klockslag. År 2022.</t>
  </si>
  <si>
    <t>Table 5.1. Persons killed in road traffic accidents reported by the police by day of the week, month and hour. Year 2022.</t>
  </si>
  <si>
    <t>och trafikelement. År 2022.</t>
  </si>
  <si>
    <t>by traffic environment and traffic element. Year 2022.</t>
  </si>
  <si>
    <t>Tabell 5.3. Dödade förare av motorfordon vid polisrapporterade olyckor efter promillehalt i lårblodet. År 2022.</t>
  </si>
  <si>
    <t>by blood alcohol concentration (per mille). Year 2022.</t>
  </si>
  <si>
    <t>därvid dödade, svårt och lindrigt skadade personer efter skadeföljd. Åren 1960–2022.</t>
  </si>
  <si>
    <t>killed, severely and slightly injured, by severity of injury. Years 1960–2022.</t>
  </si>
  <si>
    <t>trafikantgrupp. Åren 1960–2022.</t>
  </si>
  <si>
    <t>of road users. Years 1960–2022.</t>
  </si>
  <si>
    <t>Tabell 6.3. Dödade personer vid polisrapporterade vägtrafikolyckor, per län/storstad. Åren 1985 – 2022.</t>
  </si>
  <si>
    <t>Table 6.3. Persons killed in road traffic accidents reported by the police, by county/city. Years 1985 – 2022.</t>
  </si>
  <si>
    <t>Tabell 6.4. Dödade personer vid polisrapporterade vägtrafikolyckor, antal dödade per 100 000 invånare och per län/storstad. Åren 1985–2022.</t>
  </si>
  <si>
    <t>Table 6.4. Persons killed in road traffic accidents reported by the police, persons killed per 100 000 inhabitants and by county/city. Years 1985–2022.</t>
  </si>
  <si>
    <t>Tabell 6.5. Dödade personer vid polisrapporterade vägtrafikolyckor efter kön, årstid, del av vecka och del av dygn. År 1985–2022.</t>
  </si>
  <si>
    <t>Table 6.5. Persons killed in road traffic accidents reported by the police by sex, time of year, time of week and time of day. Years 1985–2022.</t>
  </si>
  <si>
    <t>per 100 000 invånare i samma grupp. Åren 1985 – 2022.</t>
  </si>
  <si>
    <t>by 100 000 inhabitants in the same age group. Years 1985 – 2022.</t>
  </si>
  <si>
    <t>Tabell 7.1. Dödade personer i vägtrafikolyckor inom EU samt några andra länder. Åren 2000–2021.</t>
  </si>
  <si>
    <t>Table 7.1. Persons killed in road traffic accidents in EU and some other countries. Years 2000–2021.</t>
  </si>
  <si>
    <t>Vägtrafikskador 2022</t>
  </si>
  <si>
    <t>Road traffic injuries 2022</t>
  </si>
  <si>
    <t xml:space="preserve">                                       Statistik 2023:14</t>
  </si>
  <si>
    <r>
      <t xml:space="preserve">Innehåll / </t>
    </r>
    <r>
      <rPr>
        <b/>
        <i/>
        <sz val="16"/>
        <color rgb="FFFFFFFF"/>
        <rFont val="Tahoma"/>
        <family val="2"/>
      </rPr>
      <t>Content</t>
    </r>
  </si>
  <si>
    <t>Källa/ Source: European Commission - Directorate-General for Mobility and Transport (DG MOVE) (Maj/May 2023)</t>
  </si>
  <si>
    <t>Tabell 7.2. Dödade personer i vägtrafikolyckor per 100 000 invånare inom EU samt några andra länder. Åren 2000–2021.</t>
  </si>
  <si>
    <t>Table 7.2. Persons killed in road traffic accidents per 100,000 inhabitants in EU and some other countries. Years 2000–2021.</t>
  </si>
  <si>
    <t>Totalt 2006–2022</t>
  </si>
  <si>
    <t xml:space="preserve"> andel med otillåten mängd alkohol i lårblodet. Åren 2006 –2022 samt totalt för perioden.</t>
  </si>
  <si>
    <t xml:space="preserve"> share with too high alcohol blood concentration. Years 2006 –2022 and totally for the period.</t>
  </si>
  <si>
    <t>Anm. Uppgifter för åren 1991– 1999 finns i Vägtrafikskador 2019 / Remark: Statistics for the years 1999– 1999 can be found in Road traffic injuries 2019</t>
  </si>
  <si>
    <r>
      <t>Publiceringsdatum: 2023-05-09 /</t>
    </r>
    <r>
      <rPr>
        <b/>
        <i/>
        <sz val="10"/>
        <rFont val="Arial"/>
        <family val="2"/>
      </rPr>
      <t xml:space="preserve"> Date of publication: May 9,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</si>
</sst>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_k_r_-;\-* #,##0.00\ _k_r_-;_-* &quot;-&quot;??\ _k_r_-;_-@_-"/>
    <numFmt numFmtId="165" formatCode="_(* #,##0.00_);_(* \(#,##0.00\);_(* &quot;-&quot;??_);_(@_)"/>
    <numFmt numFmtId="166" formatCode="0.0"/>
    <numFmt numFmtId="167" formatCode="#,##0.0"/>
    <numFmt numFmtId="168" formatCode="0.000"/>
    <numFmt numFmtId="169" formatCode="0.0000"/>
    <numFmt numFmtId="170" formatCode="#,##0.000"/>
    <numFmt numFmtId="171" formatCode="#,##0.##########"/>
  </numFmts>
  <fonts count="14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indexed="8"/>
      <name val="Arial"/>
      <family val="2"/>
    </font>
    <font>
      <b/>
      <sz val="8"/>
      <color indexed="8"/>
      <name val="Arial"/>
      <family val="2"/>
    </font>
    <font>
      <b/>
      <i/>
      <sz val="8"/>
      <name val="Arial"/>
      <family val="2"/>
    </font>
    <font>
      <i/>
      <sz val="8"/>
      <name val="Arial"/>
      <family val="2"/>
    </font>
    <font>
      <b/>
      <sz val="10"/>
      <name val="Arial"/>
      <family val="2"/>
    </font>
    <font>
      <b/>
      <vertAlign val="superscript"/>
      <sz val="8"/>
      <name val="Arial"/>
      <family val="2"/>
    </font>
    <font>
      <b/>
      <i/>
      <vertAlign val="superscript"/>
      <sz val="8"/>
      <name val="Arial"/>
      <family val="2"/>
    </font>
    <font>
      <vertAlign val="superscript"/>
      <sz val="8"/>
      <name val="Arial"/>
      <family val="2"/>
    </font>
    <font>
      <u/>
      <sz val="10"/>
      <color indexed="30"/>
      <name val="Arial"/>
      <family val="2"/>
    </font>
    <font>
      <u/>
      <sz val="10"/>
      <color indexed="12"/>
      <name val="Arial"/>
      <family val="2"/>
    </font>
    <font>
      <b/>
      <sz val="9"/>
      <color theme="1"/>
      <name val="Arial"/>
      <family val="2"/>
    </font>
    <font>
      <sz val="9"/>
      <color theme="1"/>
      <name val="Arial"/>
      <family val="2"/>
    </font>
    <font>
      <sz val="8"/>
      <color theme="1"/>
      <name val="Arial"/>
      <family val="2"/>
    </font>
    <font>
      <b/>
      <sz val="8"/>
      <color rgb="FFFF0000"/>
      <name val="Arial"/>
      <family val="2"/>
    </font>
    <font>
      <sz val="8"/>
      <color rgb="FFFF0000"/>
      <name val="Arial"/>
      <family val="2"/>
    </font>
    <font>
      <b/>
      <sz val="8"/>
      <color theme="1"/>
      <name val="Arial"/>
      <family val="2"/>
    </font>
    <font>
      <b/>
      <i/>
      <sz val="8"/>
      <color theme="1"/>
      <name val="Arial"/>
      <family val="2"/>
    </font>
    <font>
      <i/>
      <sz val="8"/>
      <color indexed="8"/>
      <name val="Arial"/>
      <family val="2"/>
    </font>
    <font>
      <sz val="8"/>
      <name val="Verdana"/>
      <family val="2"/>
    </font>
    <font>
      <sz val="12"/>
      <color indexed="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8"/>
      <color theme="1"/>
      <name val="Arial"/>
      <family val="2"/>
    </font>
    <font>
      <i/>
      <sz val="10"/>
      <name val="Arial"/>
      <family val="2"/>
    </font>
    <font>
      <b/>
      <sz val="8"/>
      <color theme="1"/>
      <name val="Calibri"/>
      <family val="2"/>
    </font>
    <font>
      <i/>
      <sz val="8"/>
      <color theme="1"/>
      <name val="Calibri"/>
      <family val="2"/>
    </font>
    <font>
      <sz val="9"/>
      <color rgb="FF0000FF"/>
      <name val="Arial"/>
      <family val="2"/>
    </font>
    <font>
      <b/>
      <sz val="9"/>
      <color rgb="FF0000FF"/>
      <name val="Arial"/>
      <family val="2"/>
    </font>
    <font>
      <u/>
      <sz val="10"/>
      <color rgb="FF0000FF"/>
      <name val="Arial"/>
      <family val="2"/>
    </font>
    <font>
      <sz val="11"/>
      <name val="Calibri"/>
      <family val="2"/>
    </font>
    <font>
      <vertAlign val="superscript"/>
      <sz val="8"/>
      <color theme="1"/>
      <name val="Arial"/>
      <family val="2"/>
    </font>
    <font>
      <b/>
      <sz val="16"/>
      <color indexed="9"/>
      <name val="Tahoma"/>
      <family val="2"/>
    </font>
    <font>
      <b/>
      <sz val="20"/>
      <name val="Arial"/>
      <family val="2"/>
    </font>
    <font>
      <b/>
      <i/>
      <sz val="16"/>
      <name val="Arial"/>
      <family val="2"/>
    </font>
    <font>
      <b/>
      <i/>
      <sz val="14"/>
      <name val="Arial"/>
      <family val="2"/>
    </font>
    <font>
      <b/>
      <i/>
      <u/>
      <sz val="10"/>
      <name val="Arial"/>
      <family val="2"/>
    </font>
    <font>
      <sz val="11"/>
      <color rgb="FF000000"/>
      <name val="Calibri"/>
      <family val="2"/>
    </font>
    <font>
      <sz val="8"/>
      <color rgb="FF000000"/>
      <name val="Arial"/>
      <family val="2"/>
    </font>
    <font>
      <sz val="10"/>
      <color rgb="FFFF0000"/>
      <name val="Arial"/>
      <family val="2"/>
    </font>
    <font>
      <sz val="10"/>
      <color indexed="8"/>
      <name val="Arial"/>
      <family val="2"/>
    </font>
    <font>
      <u/>
      <sz val="8"/>
      <color indexed="30"/>
      <name val="Arial"/>
      <family val="2"/>
    </font>
    <font>
      <b/>
      <i/>
      <sz val="8"/>
      <color rgb="FFFF0000"/>
      <name val="Arial"/>
      <family val="2"/>
    </font>
    <font>
      <b/>
      <i/>
      <sz val="10"/>
      <color rgb="FFFF0000"/>
      <name val="Arial"/>
      <family val="2"/>
    </font>
    <font>
      <b/>
      <i/>
      <sz val="8"/>
      <color indexed="8"/>
      <name val="Arial"/>
      <family val="2"/>
    </font>
    <font>
      <b/>
      <i/>
      <sz val="10"/>
      <name val="Arial"/>
      <family val="2"/>
    </font>
    <font>
      <sz val="9"/>
      <color indexed="81"/>
      <name val="Tahoma"/>
      <family val="2"/>
    </font>
    <font>
      <b/>
      <sz val="9"/>
      <color indexed="81"/>
      <name val="Tahoma"/>
      <family val="2"/>
    </font>
    <font>
      <sz val="10"/>
      <name val="Arial"/>
      <family val="2"/>
    </font>
    <font>
      <b/>
      <sz val="7"/>
      <name val="Arial"/>
      <family val="2"/>
    </font>
    <font>
      <sz val="11"/>
      <color indexed="8"/>
      <name val="Calibri"/>
      <family val="2"/>
      <scheme val="minor"/>
    </font>
    <font>
      <b/>
      <sz val="9.5"/>
      <name val="Arial"/>
      <family val="2"/>
    </font>
    <font>
      <sz val="10"/>
      <name val="Calibri"/>
      <family val="2"/>
    </font>
    <font>
      <u/>
      <sz val="10"/>
      <name val="Arial"/>
      <family val="2"/>
    </font>
    <font>
      <sz val="7"/>
      <name val="Arial"/>
      <family val="2"/>
    </font>
    <font>
      <i/>
      <sz val="7"/>
      <name val="Arial"/>
      <family val="2"/>
    </font>
    <font>
      <b/>
      <i/>
      <sz val="16"/>
      <color indexed="9"/>
      <name val="Tahoma"/>
      <family val="2"/>
    </font>
    <font>
      <sz val="11"/>
      <color theme="1"/>
      <name val="Cambria"/>
      <family val="2"/>
      <scheme val="major"/>
    </font>
    <font>
      <b/>
      <i/>
      <sz val="16"/>
      <color rgb="FFFFFFFF"/>
      <name val="Tahoma"/>
      <family val="2"/>
    </font>
    <font>
      <b/>
      <sz val="9"/>
      <name val="Arial"/>
      <family val="2"/>
    </font>
    <font>
      <sz val="9"/>
      <name val="Arial"/>
      <family val="2"/>
    </font>
  </fonts>
  <fills count="39">
    <fill>
      <patternFill patternType="none"/>
    </fill>
    <fill>
      <patternFill patternType="gray125"/>
    </fill>
    <fill>
      <patternFill patternType="solid">
        <fgColor indexed="9"/>
        <bgColor indexed="64"/>
      </patternFill>
    </fill>
    <fill>
      <patternFill patternType="solid">
        <fgColor indexed="4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2AF32"/>
        <bgColor indexed="64"/>
      </patternFill>
    </fill>
    <fill>
      <patternFill patternType="solid">
        <fgColor theme="0"/>
        <bgColor indexed="64"/>
      </patternFill>
    </fill>
    <fill>
      <patternFill patternType="solid">
        <fgColor theme="4" tint="0.39997558519241921"/>
        <bgColor indexed="64"/>
      </patternFill>
    </fill>
    <fill>
      <patternFill patternType="solid">
        <fgColor rgb="FFF6F6F6"/>
      </patternFill>
    </fill>
  </fills>
  <borders count="13">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s>
  <cellStyleXfs count="6004">
    <xf numFmtId="0" fontId="0" fillId="0" borderId="0"/>
    <xf numFmtId="165" fontId="71" fillId="0" borderId="0" applyFont="0" applyFill="0" applyBorder="0" applyAlignment="0" applyProtection="0"/>
    <xf numFmtId="0" fontId="71" fillId="0" borderId="0"/>
    <xf numFmtId="0" fontId="71" fillId="0" borderId="0"/>
    <xf numFmtId="0" fontId="71" fillId="0" borderId="0"/>
    <xf numFmtId="0" fontId="71" fillId="0" borderId="0"/>
    <xf numFmtId="0" fontId="82" fillId="0" borderId="0" applyNumberFormat="0" applyFill="0" applyBorder="0" applyAlignment="0" applyProtection="0">
      <alignment vertical="top"/>
      <protection locked="0"/>
    </xf>
    <xf numFmtId="0" fontId="71" fillId="0" borderId="0"/>
    <xf numFmtId="0" fontId="70" fillId="0" borderId="0"/>
    <xf numFmtId="0" fontId="92" fillId="0" borderId="0"/>
    <xf numFmtId="0" fontId="83" fillId="0" borderId="0" applyNumberFormat="0" applyFill="0" applyBorder="0" applyAlignment="0" applyProtection="0">
      <alignment vertical="top"/>
      <protection locked="0"/>
    </xf>
    <xf numFmtId="0" fontId="94" fillId="0" borderId="0" applyNumberFormat="0" applyFill="0" applyBorder="0" applyAlignment="0" applyProtection="0"/>
    <xf numFmtId="0" fontId="95" fillId="0" borderId="3" applyNumberFormat="0" applyFill="0" applyAlignment="0" applyProtection="0"/>
    <xf numFmtId="0" fontId="96" fillId="0" borderId="4" applyNumberFormat="0" applyFill="0" applyAlignment="0" applyProtection="0"/>
    <xf numFmtId="0" fontId="97" fillId="0" borderId="5" applyNumberFormat="0" applyFill="0" applyAlignment="0" applyProtection="0"/>
    <xf numFmtId="0" fontId="97" fillId="0" borderId="0" applyNumberFormat="0" applyFill="0" applyBorder="0" applyAlignment="0" applyProtection="0"/>
    <xf numFmtId="0" fontId="98" fillId="4" borderId="0" applyNumberFormat="0" applyBorder="0" applyAlignment="0" applyProtection="0"/>
    <xf numFmtId="0" fontId="99" fillId="5" borderId="0" applyNumberFormat="0" applyBorder="0" applyAlignment="0" applyProtection="0"/>
    <xf numFmtId="0" fontId="100" fillId="6" borderId="0" applyNumberFormat="0" applyBorder="0" applyAlignment="0" applyProtection="0"/>
    <xf numFmtId="0" fontId="101" fillId="7" borderId="6" applyNumberFormat="0" applyAlignment="0" applyProtection="0"/>
    <xf numFmtId="0" fontId="102" fillId="8" borderId="7" applyNumberFormat="0" applyAlignment="0" applyProtection="0"/>
    <xf numFmtId="0" fontId="103" fillId="8" borderId="6" applyNumberFormat="0" applyAlignment="0" applyProtection="0"/>
    <xf numFmtId="0" fontId="104" fillId="0" borderId="8" applyNumberFormat="0" applyFill="0" applyAlignment="0" applyProtection="0"/>
    <xf numFmtId="0" fontId="105" fillId="9" borderId="9" applyNumberFormat="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108" fillId="0" borderId="11" applyNumberFormat="0" applyFill="0" applyAlignment="0" applyProtection="0"/>
    <xf numFmtId="0" fontId="109" fillId="11" borderId="0" applyNumberFormat="0" applyBorder="0" applyAlignment="0" applyProtection="0"/>
    <xf numFmtId="0" fontId="69" fillId="12" borderId="0" applyNumberFormat="0" applyBorder="0" applyAlignment="0" applyProtection="0"/>
    <xf numFmtId="0" fontId="69" fillId="13" borderId="0" applyNumberFormat="0" applyBorder="0" applyAlignment="0" applyProtection="0"/>
    <xf numFmtId="0" fontId="109" fillId="14" borderId="0" applyNumberFormat="0" applyBorder="0" applyAlignment="0" applyProtection="0"/>
    <xf numFmtId="0" fontId="109" fillId="15" borderId="0" applyNumberFormat="0" applyBorder="0" applyAlignment="0" applyProtection="0"/>
    <xf numFmtId="0" fontId="69" fillId="16" borderId="0" applyNumberFormat="0" applyBorder="0" applyAlignment="0" applyProtection="0"/>
    <xf numFmtId="0" fontId="69" fillId="17" borderId="0" applyNumberFormat="0" applyBorder="0" applyAlignment="0" applyProtection="0"/>
    <xf numFmtId="0" fontId="109" fillId="18" borderId="0" applyNumberFormat="0" applyBorder="0" applyAlignment="0" applyProtection="0"/>
    <xf numFmtId="0" fontId="109" fillId="19" borderId="0" applyNumberFormat="0" applyBorder="0" applyAlignment="0" applyProtection="0"/>
    <xf numFmtId="0" fontId="69" fillId="20" borderId="0" applyNumberFormat="0" applyBorder="0" applyAlignment="0" applyProtection="0"/>
    <xf numFmtId="0" fontId="69" fillId="21" borderId="0" applyNumberFormat="0" applyBorder="0" applyAlignment="0" applyProtection="0"/>
    <xf numFmtId="0" fontId="109" fillId="22" borderId="0" applyNumberFormat="0" applyBorder="0" applyAlignment="0" applyProtection="0"/>
    <xf numFmtId="0" fontId="109" fillId="23" borderId="0" applyNumberFormat="0" applyBorder="0" applyAlignment="0" applyProtection="0"/>
    <xf numFmtId="0" fontId="69" fillId="24" borderId="0" applyNumberFormat="0" applyBorder="0" applyAlignment="0" applyProtection="0"/>
    <xf numFmtId="0" fontId="69" fillId="25" borderId="0" applyNumberFormat="0" applyBorder="0" applyAlignment="0" applyProtection="0"/>
    <xf numFmtId="0" fontId="109" fillId="26" borderId="0" applyNumberFormat="0" applyBorder="0" applyAlignment="0" applyProtection="0"/>
    <xf numFmtId="0" fontId="109" fillId="27" borderId="0" applyNumberFormat="0" applyBorder="0" applyAlignment="0" applyProtection="0"/>
    <xf numFmtId="0" fontId="69" fillId="28" borderId="0" applyNumberFormat="0" applyBorder="0" applyAlignment="0" applyProtection="0"/>
    <xf numFmtId="0" fontId="69" fillId="29" borderId="0" applyNumberFormat="0" applyBorder="0" applyAlignment="0" applyProtection="0"/>
    <xf numFmtId="0" fontId="109" fillId="30" borderId="0" applyNumberFormat="0" applyBorder="0" applyAlignment="0" applyProtection="0"/>
    <xf numFmtId="0" fontId="109" fillId="31" borderId="0" applyNumberFormat="0" applyBorder="0" applyAlignment="0" applyProtection="0"/>
    <xf numFmtId="0" fontId="69" fillId="32" borderId="0" applyNumberFormat="0" applyBorder="0" applyAlignment="0" applyProtection="0"/>
    <xf numFmtId="0" fontId="69" fillId="33" borderId="0" applyNumberFormat="0" applyBorder="0" applyAlignment="0" applyProtection="0"/>
    <xf numFmtId="0" fontId="109" fillId="34" borderId="0" applyNumberFormat="0" applyBorder="0" applyAlignment="0" applyProtection="0"/>
    <xf numFmtId="0" fontId="69" fillId="0" borderId="0"/>
    <xf numFmtId="0" fontId="69" fillId="10" borderId="10" applyNumberFormat="0" applyFont="0" applyAlignment="0" applyProtection="0"/>
    <xf numFmtId="0" fontId="68" fillId="0" borderId="0"/>
    <xf numFmtId="0" fontId="68" fillId="10" borderId="10" applyNumberFormat="0" applyFont="0" applyAlignment="0" applyProtection="0"/>
    <xf numFmtId="0" fontId="68" fillId="12" borderId="0" applyNumberFormat="0" applyBorder="0" applyAlignment="0" applyProtection="0"/>
    <xf numFmtId="0" fontId="68" fillId="13" borderId="0" applyNumberFormat="0" applyBorder="0" applyAlignment="0" applyProtection="0"/>
    <xf numFmtId="0" fontId="68" fillId="16" borderId="0" applyNumberFormat="0" applyBorder="0" applyAlignment="0" applyProtection="0"/>
    <xf numFmtId="0" fontId="68" fillId="17" borderId="0" applyNumberFormat="0" applyBorder="0" applyAlignment="0" applyProtection="0"/>
    <xf numFmtId="0" fontId="68" fillId="20" borderId="0" applyNumberFormat="0" applyBorder="0" applyAlignment="0" applyProtection="0"/>
    <xf numFmtId="0" fontId="68" fillId="21" borderId="0" applyNumberFormat="0" applyBorder="0" applyAlignment="0" applyProtection="0"/>
    <xf numFmtId="0" fontId="68" fillId="24" borderId="0" applyNumberFormat="0" applyBorder="0" applyAlignment="0" applyProtection="0"/>
    <xf numFmtId="0" fontId="68" fillId="25"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68" fillId="32" borderId="0" applyNumberFormat="0" applyBorder="0" applyAlignment="0" applyProtection="0"/>
    <xf numFmtId="0" fontId="68" fillId="33" borderId="0" applyNumberFormat="0" applyBorder="0" applyAlignment="0" applyProtection="0"/>
    <xf numFmtId="0" fontId="67" fillId="0" borderId="0"/>
    <xf numFmtId="0" fontId="67" fillId="10" borderId="10" applyNumberFormat="0" applyFont="0" applyAlignment="0" applyProtection="0"/>
    <xf numFmtId="0" fontId="67" fillId="12" borderId="0" applyNumberFormat="0" applyBorder="0" applyAlignment="0" applyProtection="0"/>
    <xf numFmtId="0" fontId="67" fillId="13"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24" borderId="0" applyNumberFormat="0" applyBorder="0" applyAlignment="0" applyProtection="0"/>
    <xf numFmtId="0" fontId="67" fillId="25" borderId="0" applyNumberFormat="0" applyBorder="0" applyAlignment="0" applyProtection="0"/>
    <xf numFmtId="0" fontId="67" fillId="28" borderId="0" applyNumberFormat="0" applyBorder="0" applyAlignment="0" applyProtection="0"/>
    <xf numFmtId="0" fontId="67" fillId="29" borderId="0" applyNumberFormat="0" applyBorder="0" applyAlignment="0" applyProtection="0"/>
    <xf numFmtId="0" fontId="67" fillId="32" borderId="0" applyNumberFormat="0" applyBorder="0" applyAlignment="0" applyProtection="0"/>
    <xf numFmtId="0" fontId="67" fillId="33" borderId="0" applyNumberFormat="0" applyBorder="0" applyAlignment="0" applyProtection="0"/>
    <xf numFmtId="0" fontId="66" fillId="0" borderId="0"/>
    <xf numFmtId="0" fontId="66" fillId="10" borderId="10" applyNumberFormat="0" applyFont="0" applyAlignment="0" applyProtection="0"/>
    <xf numFmtId="0" fontId="66" fillId="12" borderId="0" applyNumberFormat="0" applyBorder="0" applyAlignment="0" applyProtection="0"/>
    <xf numFmtId="0" fontId="66" fillId="13" borderId="0" applyNumberFormat="0" applyBorder="0" applyAlignment="0" applyProtection="0"/>
    <xf numFmtId="0" fontId="66" fillId="16" borderId="0" applyNumberFormat="0" applyBorder="0" applyAlignment="0" applyProtection="0"/>
    <xf numFmtId="0" fontId="66" fillId="17" borderId="0" applyNumberFormat="0" applyBorder="0" applyAlignment="0" applyProtection="0"/>
    <xf numFmtId="0" fontId="66" fillId="20" borderId="0" applyNumberFormat="0" applyBorder="0" applyAlignment="0" applyProtection="0"/>
    <xf numFmtId="0" fontId="66" fillId="21" borderId="0" applyNumberFormat="0" applyBorder="0" applyAlignment="0" applyProtection="0"/>
    <xf numFmtId="0" fontId="66" fillId="24" borderId="0" applyNumberFormat="0" applyBorder="0" applyAlignment="0" applyProtection="0"/>
    <xf numFmtId="0" fontId="66" fillId="25" borderId="0" applyNumberFormat="0" applyBorder="0" applyAlignment="0" applyProtection="0"/>
    <xf numFmtId="0" fontId="66" fillId="28" borderId="0" applyNumberFormat="0" applyBorder="0" applyAlignment="0" applyProtection="0"/>
    <xf numFmtId="0" fontId="66" fillId="29" borderId="0" applyNumberFormat="0" applyBorder="0" applyAlignment="0" applyProtection="0"/>
    <xf numFmtId="0" fontId="66" fillId="32" borderId="0" applyNumberFormat="0" applyBorder="0" applyAlignment="0" applyProtection="0"/>
    <xf numFmtId="0" fontId="66" fillId="33" borderId="0" applyNumberFormat="0" applyBorder="0" applyAlignment="0" applyProtection="0"/>
    <xf numFmtId="0" fontId="65" fillId="0" borderId="0"/>
    <xf numFmtId="0" fontId="65" fillId="10" borderId="10" applyNumberFormat="0" applyFont="0" applyAlignment="0" applyProtection="0"/>
    <xf numFmtId="0" fontId="65" fillId="12" borderId="0" applyNumberFormat="0" applyBorder="0" applyAlignment="0" applyProtection="0"/>
    <xf numFmtId="0" fontId="65" fillId="13"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20" borderId="0" applyNumberFormat="0" applyBorder="0" applyAlignment="0" applyProtection="0"/>
    <xf numFmtId="0" fontId="65" fillId="21" borderId="0" applyNumberFormat="0" applyBorder="0" applyAlignment="0" applyProtection="0"/>
    <xf numFmtId="0" fontId="65" fillId="24" borderId="0" applyNumberFormat="0" applyBorder="0" applyAlignment="0" applyProtection="0"/>
    <xf numFmtId="0" fontId="65" fillId="25"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65" fillId="32" borderId="0" applyNumberFormat="0" applyBorder="0" applyAlignment="0" applyProtection="0"/>
    <xf numFmtId="0" fontId="65" fillId="33" borderId="0" applyNumberFormat="0" applyBorder="0" applyAlignment="0" applyProtection="0"/>
    <xf numFmtId="0" fontId="64" fillId="0" borderId="0"/>
    <xf numFmtId="0" fontId="64" fillId="10" borderId="10" applyNumberFormat="0" applyFont="0" applyAlignment="0" applyProtection="0"/>
    <xf numFmtId="0" fontId="64" fillId="12" borderId="0" applyNumberFormat="0" applyBorder="0" applyAlignment="0" applyProtection="0"/>
    <xf numFmtId="0" fontId="64" fillId="13" borderId="0" applyNumberFormat="0" applyBorder="0" applyAlignment="0" applyProtection="0"/>
    <xf numFmtId="0" fontId="64" fillId="16" borderId="0" applyNumberFormat="0" applyBorder="0" applyAlignment="0" applyProtection="0"/>
    <xf numFmtId="0" fontId="64" fillId="17" borderId="0" applyNumberFormat="0" applyBorder="0" applyAlignment="0" applyProtection="0"/>
    <xf numFmtId="0" fontId="64" fillId="20" borderId="0" applyNumberFormat="0" applyBorder="0" applyAlignment="0" applyProtection="0"/>
    <xf numFmtId="0" fontId="64" fillId="21" borderId="0" applyNumberFormat="0" applyBorder="0" applyAlignment="0" applyProtection="0"/>
    <xf numFmtId="0" fontId="64" fillId="24" borderId="0" applyNumberFormat="0" applyBorder="0" applyAlignment="0" applyProtection="0"/>
    <xf numFmtId="0" fontId="64" fillId="25"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3" fillId="0" borderId="0"/>
    <xf numFmtId="0" fontId="63" fillId="10" borderId="10" applyNumberFormat="0" applyFont="0" applyAlignment="0" applyProtection="0"/>
    <xf numFmtId="0" fontId="63" fillId="12" borderId="0" applyNumberFormat="0" applyBorder="0" applyAlignment="0" applyProtection="0"/>
    <xf numFmtId="0" fontId="63" fillId="13"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63" fillId="32" borderId="0" applyNumberFormat="0" applyBorder="0" applyAlignment="0" applyProtection="0"/>
    <xf numFmtId="0" fontId="63" fillId="33" borderId="0" applyNumberFormat="0" applyBorder="0" applyAlignment="0" applyProtection="0"/>
    <xf numFmtId="0" fontId="62" fillId="0" borderId="0"/>
    <xf numFmtId="0" fontId="62" fillId="10" borderId="10" applyNumberFormat="0" applyFont="0" applyAlignment="0" applyProtection="0"/>
    <xf numFmtId="0" fontId="62" fillId="12" borderId="0" applyNumberFormat="0" applyBorder="0" applyAlignment="0" applyProtection="0"/>
    <xf numFmtId="0" fontId="62" fillId="13"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71" fillId="0" borderId="0"/>
    <xf numFmtId="165" fontId="71" fillId="0" borderId="0" applyFont="0" applyFill="0" applyBorder="0" applyAlignment="0" applyProtection="0"/>
    <xf numFmtId="0" fontId="62" fillId="0" borderId="0"/>
    <xf numFmtId="0" fontId="62" fillId="0" borderId="0"/>
    <xf numFmtId="0" fontId="62" fillId="10" borderId="10" applyNumberFormat="0" applyFont="0" applyAlignment="0" applyProtection="0"/>
    <xf numFmtId="0" fontId="62" fillId="0" borderId="0"/>
    <xf numFmtId="0" fontId="62" fillId="10" borderId="10" applyNumberFormat="0" applyFont="0" applyAlignment="0" applyProtection="0"/>
    <xf numFmtId="0" fontId="62" fillId="12" borderId="0" applyNumberFormat="0" applyBorder="0" applyAlignment="0" applyProtection="0"/>
    <xf numFmtId="0" fontId="62" fillId="13"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0" borderId="0"/>
    <xf numFmtId="0" fontId="62" fillId="10" borderId="10" applyNumberFormat="0" applyFont="0" applyAlignment="0" applyProtection="0"/>
    <xf numFmtId="0" fontId="62" fillId="12" borderId="0" applyNumberFormat="0" applyBorder="0" applyAlignment="0" applyProtection="0"/>
    <xf numFmtId="0" fontId="62" fillId="13"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0" borderId="0"/>
    <xf numFmtId="0" fontId="62" fillId="10" borderId="10" applyNumberFormat="0" applyFont="0" applyAlignment="0" applyProtection="0"/>
    <xf numFmtId="0" fontId="62" fillId="12" borderId="0" applyNumberFormat="0" applyBorder="0" applyAlignment="0" applyProtection="0"/>
    <xf numFmtId="0" fontId="62" fillId="13"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0" borderId="0"/>
    <xf numFmtId="0" fontId="62" fillId="10" borderId="10" applyNumberFormat="0" applyFont="0" applyAlignment="0" applyProtection="0"/>
    <xf numFmtId="0" fontId="62" fillId="12" borderId="0" applyNumberFormat="0" applyBorder="0" applyAlignment="0" applyProtection="0"/>
    <xf numFmtId="0" fontId="62" fillId="13"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0" borderId="0"/>
    <xf numFmtId="0" fontId="62" fillId="10" borderId="10" applyNumberFormat="0" applyFont="0" applyAlignment="0" applyProtection="0"/>
    <xf numFmtId="0" fontId="62" fillId="12" borderId="0" applyNumberFormat="0" applyBorder="0" applyAlignment="0" applyProtection="0"/>
    <xf numFmtId="0" fontId="62" fillId="13"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2" fillId="0" borderId="0"/>
    <xf numFmtId="0" fontId="62" fillId="10" borderId="10" applyNumberFormat="0" applyFont="0" applyAlignment="0" applyProtection="0"/>
    <xf numFmtId="0" fontId="62" fillId="12" borderId="0" applyNumberFormat="0" applyBorder="0" applyAlignment="0" applyProtection="0"/>
    <xf numFmtId="0" fontId="62" fillId="13"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62" fillId="32" borderId="0" applyNumberFormat="0" applyBorder="0" applyAlignment="0" applyProtection="0"/>
    <xf numFmtId="0" fontId="62" fillId="33" borderId="0" applyNumberFormat="0" applyBorder="0" applyAlignment="0" applyProtection="0"/>
    <xf numFmtId="0" fontId="61" fillId="0" borderId="0"/>
    <xf numFmtId="164" fontId="61" fillId="0" borderId="0" applyFont="0" applyFill="0" applyBorder="0" applyAlignment="0" applyProtection="0"/>
    <xf numFmtId="0" fontId="60" fillId="0" borderId="0"/>
    <xf numFmtId="0" fontId="60" fillId="10" borderId="10" applyNumberFormat="0" applyFont="0" applyAlignment="0" applyProtection="0"/>
    <xf numFmtId="0" fontId="60" fillId="12" borderId="0" applyNumberFormat="0" applyBorder="0" applyAlignment="0" applyProtection="0"/>
    <xf numFmtId="0" fontId="60" fillId="13" borderId="0" applyNumberFormat="0" applyBorder="0" applyAlignment="0" applyProtection="0"/>
    <xf numFmtId="0" fontId="60" fillId="16" borderId="0" applyNumberFormat="0" applyBorder="0" applyAlignment="0" applyProtection="0"/>
    <xf numFmtId="0" fontId="60" fillId="17"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8" borderId="0" applyNumberFormat="0" applyBorder="0" applyAlignment="0" applyProtection="0"/>
    <xf numFmtId="0" fontId="60" fillId="29" borderId="0" applyNumberFormat="0" applyBorder="0" applyAlignment="0" applyProtection="0"/>
    <xf numFmtId="0" fontId="60" fillId="32" borderId="0" applyNumberFormat="0" applyBorder="0" applyAlignment="0" applyProtection="0"/>
    <xf numFmtId="0" fontId="60" fillId="33" borderId="0" applyNumberFormat="0" applyBorder="0" applyAlignment="0" applyProtection="0"/>
    <xf numFmtId="0" fontId="59" fillId="0" borderId="0"/>
    <xf numFmtId="0" fontId="59" fillId="10" borderId="10" applyNumberFormat="0" applyFont="0" applyAlignment="0" applyProtection="0"/>
    <xf numFmtId="0" fontId="59" fillId="12" borderId="0" applyNumberFormat="0" applyBorder="0" applyAlignment="0" applyProtection="0"/>
    <xf numFmtId="0" fontId="59" fillId="13" borderId="0" applyNumberFormat="0" applyBorder="0" applyAlignment="0" applyProtection="0"/>
    <xf numFmtId="0" fontId="59" fillId="16" borderId="0" applyNumberFormat="0" applyBorder="0" applyAlignment="0" applyProtection="0"/>
    <xf numFmtId="0" fontId="59" fillId="17" borderId="0" applyNumberFormat="0" applyBorder="0" applyAlignment="0" applyProtection="0"/>
    <xf numFmtId="0" fontId="59" fillId="20" borderId="0" applyNumberFormat="0" applyBorder="0" applyAlignment="0" applyProtection="0"/>
    <xf numFmtId="0" fontId="59" fillId="21" borderId="0" applyNumberFormat="0" applyBorder="0" applyAlignment="0" applyProtection="0"/>
    <xf numFmtId="0" fontId="59" fillId="24" borderId="0" applyNumberFormat="0" applyBorder="0" applyAlignment="0" applyProtection="0"/>
    <xf numFmtId="0" fontId="59" fillId="25" borderId="0" applyNumberFormat="0" applyBorder="0" applyAlignment="0" applyProtection="0"/>
    <xf numFmtId="0" fontId="59" fillId="28" borderId="0" applyNumberFormat="0" applyBorder="0" applyAlignment="0" applyProtection="0"/>
    <xf numFmtId="0" fontId="59" fillId="29"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8" fillId="0" borderId="0"/>
    <xf numFmtId="0" fontId="58" fillId="10" borderId="10" applyNumberFormat="0" applyFont="0" applyAlignment="0" applyProtection="0"/>
    <xf numFmtId="0" fontId="58" fillId="12" borderId="0" applyNumberFormat="0" applyBorder="0" applyAlignment="0" applyProtection="0"/>
    <xf numFmtId="0" fontId="58" fillId="13" borderId="0" applyNumberFormat="0" applyBorder="0" applyAlignment="0" applyProtection="0"/>
    <xf numFmtId="0" fontId="58" fillId="16" borderId="0" applyNumberFormat="0" applyBorder="0" applyAlignment="0" applyProtection="0"/>
    <xf numFmtId="0" fontId="58" fillId="17" borderId="0" applyNumberFormat="0" applyBorder="0" applyAlignment="0" applyProtection="0"/>
    <xf numFmtId="0" fontId="58" fillId="20" borderId="0" applyNumberFormat="0" applyBorder="0" applyAlignment="0" applyProtection="0"/>
    <xf numFmtId="0" fontId="58" fillId="21" borderId="0" applyNumberFormat="0" applyBorder="0" applyAlignment="0" applyProtection="0"/>
    <xf numFmtId="0" fontId="58" fillId="24" borderId="0" applyNumberFormat="0" applyBorder="0" applyAlignment="0" applyProtection="0"/>
    <xf numFmtId="0" fontId="58" fillId="25" borderId="0" applyNumberFormat="0" applyBorder="0" applyAlignment="0" applyProtection="0"/>
    <xf numFmtId="0" fontId="58" fillId="28" borderId="0" applyNumberFormat="0" applyBorder="0" applyAlignment="0" applyProtection="0"/>
    <xf numFmtId="0" fontId="58" fillId="29" borderId="0" applyNumberFormat="0" applyBorder="0" applyAlignment="0" applyProtection="0"/>
    <xf numFmtId="0" fontId="58" fillId="32" borderId="0" applyNumberFormat="0" applyBorder="0" applyAlignment="0" applyProtection="0"/>
    <xf numFmtId="0" fontId="58" fillId="33" borderId="0" applyNumberFormat="0" applyBorder="0" applyAlignment="0" applyProtection="0"/>
    <xf numFmtId="0" fontId="57" fillId="0" borderId="0"/>
    <xf numFmtId="0" fontId="57" fillId="10" borderId="10" applyNumberFormat="0" applyFont="0" applyAlignment="0" applyProtection="0"/>
    <xf numFmtId="0" fontId="57" fillId="12" borderId="0" applyNumberFormat="0" applyBorder="0" applyAlignment="0" applyProtection="0"/>
    <xf numFmtId="0" fontId="57" fillId="13"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7" fillId="28" borderId="0" applyNumberFormat="0" applyBorder="0" applyAlignment="0" applyProtection="0"/>
    <xf numFmtId="0" fontId="57" fillId="29" borderId="0" applyNumberFormat="0" applyBorder="0" applyAlignment="0" applyProtection="0"/>
    <xf numFmtId="0" fontId="57" fillId="32" borderId="0" applyNumberFormat="0" applyBorder="0" applyAlignment="0" applyProtection="0"/>
    <xf numFmtId="0" fontId="57" fillId="33" borderId="0" applyNumberFormat="0" applyBorder="0" applyAlignment="0" applyProtection="0"/>
    <xf numFmtId="0" fontId="56" fillId="12" borderId="0" applyNumberFormat="0" applyBorder="0" applyAlignment="0" applyProtection="0"/>
    <xf numFmtId="0" fontId="56" fillId="16" borderId="0" applyNumberFormat="0" applyBorder="0" applyAlignment="0" applyProtection="0"/>
    <xf numFmtId="0" fontId="56" fillId="20" borderId="0" applyNumberFormat="0" applyBorder="0" applyAlignment="0" applyProtection="0"/>
    <xf numFmtId="0" fontId="56" fillId="24" borderId="0" applyNumberFormat="0" applyBorder="0" applyAlignment="0" applyProtection="0"/>
    <xf numFmtId="0" fontId="56" fillId="28" borderId="0" applyNumberFormat="0" applyBorder="0" applyAlignment="0" applyProtection="0"/>
    <xf numFmtId="0" fontId="56" fillId="32" borderId="0" applyNumberFormat="0" applyBorder="0" applyAlignment="0" applyProtection="0"/>
    <xf numFmtId="0" fontId="56" fillId="13" borderId="0" applyNumberFormat="0" applyBorder="0" applyAlignment="0" applyProtection="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33" borderId="0" applyNumberFormat="0" applyBorder="0" applyAlignment="0" applyProtection="0"/>
    <xf numFmtId="0" fontId="56" fillId="10" borderId="10" applyNumberFormat="0" applyFont="0" applyAlignment="0" applyProtection="0"/>
    <xf numFmtId="0" fontId="56" fillId="0" borderId="0"/>
    <xf numFmtId="0" fontId="55" fillId="0" borderId="0"/>
    <xf numFmtId="0" fontId="55" fillId="10" borderId="10" applyNumberFormat="0" applyFont="0" applyAlignment="0" applyProtection="0"/>
    <xf numFmtId="0" fontId="55" fillId="12" borderId="0" applyNumberFormat="0" applyBorder="0" applyAlignment="0" applyProtection="0"/>
    <xf numFmtId="0" fontId="55" fillId="13" borderId="0" applyNumberFormat="0" applyBorder="0" applyAlignment="0" applyProtection="0"/>
    <xf numFmtId="0" fontId="55" fillId="16" borderId="0" applyNumberFormat="0" applyBorder="0" applyAlignment="0" applyProtection="0"/>
    <xf numFmtId="0" fontId="55" fillId="17" borderId="0" applyNumberFormat="0" applyBorder="0" applyAlignment="0" applyProtection="0"/>
    <xf numFmtId="0" fontId="55" fillId="20" borderId="0" applyNumberFormat="0" applyBorder="0" applyAlignment="0" applyProtection="0"/>
    <xf numFmtId="0" fontId="55" fillId="21" borderId="0" applyNumberFormat="0" applyBorder="0" applyAlignment="0" applyProtection="0"/>
    <xf numFmtId="0" fontId="55" fillId="24" borderId="0" applyNumberFormat="0" applyBorder="0" applyAlignment="0" applyProtection="0"/>
    <xf numFmtId="0" fontId="55" fillId="25"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4" fillId="0" borderId="0"/>
    <xf numFmtId="0" fontId="54" fillId="10" borderId="10" applyNumberFormat="0" applyFont="0" applyAlignment="0" applyProtection="0"/>
    <xf numFmtId="0" fontId="54" fillId="12" borderId="0" applyNumberFormat="0" applyBorder="0" applyAlignment="0" applyProtection="0"/>
    <xf numFmtId="0" fontId="54" fillId="13" borderId="0" applyNumberFormat="0" applyBorder="0" applyAlignment="0" applyProtection="0"/>
    <xf numFmtId="0" fontId="54" fillId="16" borderId="0" applyNumberFormat="0" applyBorder="0" applyAlignment="0" applyProtection="0"/>
    <xf numFmtId="0" fontId="54" fillId="17"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4" borderId="0" applyNumberFormat="0" applyBorder="0" applyAlignment="0" applyProtection="0"/>
    <xf numFmtId="0" fontId="54" fillId="25" borderId="0" applyNumberFormat="0" applyBorder="0" applyAlignment="0" applyProtection="0"/>
    <xf numFmtId="0" fontId="54" fillId="28" borderId="0" applyNumberFormat="0" applyBorder="0" applyAlignment="0" applyProtection="0"/>
    <xf numFmtId="0" fontId="54" fillId="29"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3" fillId="0" borderId="0"/>
    <xf numFmtId="0" fontId="53" fillId="10" borderId="10" applyNumberFormat="0" applyFont="0" applyAlignment="0" applyProtection="0"/>
    <xf numFmtId="0" fontId="53" fillId="12" borderId="0" applyNumberFormat="0" applyBorder="0" applyAlignment="0" applyProtection="0"/>
    <xf numFmtId="0" fontId="53" fillId="13"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20" borderId="0" applyNumberFormat="0" applyBorder="0" applyAlignment="0" applyProtection="0"/>
    <xf numFmtId="0" fontId="53" fillId="21" borderId="0" applyNumberFormat="0" applyBorder="0" applyAlignment="0" applyProtection="0"/>
    <xf numFmtId="0" fontId="53" fillId="24" borderId="0" applyNumberFormat="0" applyBorder="0" applyAlignment="0" applyProtection="0"/>
    <xf numFmtId="0" fontId="53" fillId="25" borderId="0" applyNumberFormat="0" applyBorder="0" applyAlignment="0" applyProtection="0"/>
    <xf numFmtId="0" fontId="53" fillId="28" borderId="0" applyNumberFormat="0" applyBorder="0" applyAlignment="0" applyProtection="0"/>
    <xf numFmtId="0" fontId="53" fillId="29" borderId="0" applyNumberFormat="0" applyBorder="0" applyAlignment="0" applyProtection="0"/>
    <xf numFmtId="0" fontId="53" fillId="32" borderId="0" applyNumberFormat="0" applyBorder="0" applyAlignment="0" applyProtection="0"/>
    <xf numFmtId="0" fontId="53" fillId="33" borderId="0" applyNumberFormat="0" applyBorder="0" applyAlignment="0" applyProtection="0"/>
    <xf numFmtId="0" fontId="52" fillId="0" borderId="0"/>
    <xf numFmtId="0" fontId="52" fillId="10" borderId="10" applyNumberFormat="0" applyFont="0" applyAlignment="0" applyProtection="0"/>
    <xf numFmtId="0" fontId="52" fillId="12" borderId="0" applyNumberFormat="0" applyBorder="0" applyAlignment="0" applyProtection="0"/>
    <xf numFmtId="0" fontId="52" fillId="13"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2" fillId="32" borderId="0" applyNumberFormat="0" applyBorder="0" applyAlignment="0" applyProtection="0"/>
    <xf numFmtId="0" fontId="52" fillId="33" borderId="0" applyNumberFormat="0" applyBorder="0" applyAlignment="0" applyProtection="0"/>
    <xf numFmtId="0" fontId="51" fillId="0" borderId="0"/>
    <xf numFmtId="0" fontId="51" fillId="10" borderId="10" applyNumberFormat="0" applyFont="0" applyAlignment="0" applyProtection="0"/>
    <xf numFmtId="0" fontId="51" fillId="12" borderId="0" applyNumberFormat="0" applyBorder="0" applyAlignment="0" applyProtection="0"/>
    <xf numFmtId="0" fontId="51" fillId="13" borderId="0" applyNumberFormat="0" applyBorder="0" applyAlignment="0" applyProtection="0"/>
    <xf numFmtId="0" fontId="51" fillId="16" borderId="0" applyNumberFormat="0" applyBorder="0" applyAlignment="0" applyProtection="0"/>
    <xf numFmtId="0" fontId="51" fillId="17"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1" fillId="32" borderId="0" applyNumberFormat="0" applyBorder="0" applyAlignment="0" applyProtection="0"/>
    <xf numFmtId="0" fontId="51" fillId="33" borderId="0" applyNumberFormat="0" applyBorder="0" applyAlignment="0" applyProtection="0"/>
    <xf numFmtId="9" fontId="71" fillId="0" borderId="0" applyFill="0" applyBorder="0" applyAlignment="0" applyProtection="0"/>
    <xf numFmtId="0" fontId="123" fillId="0" borderId="0" applyNumberFormat="0" applyFill="0" applyBorder="0" applyAlignment="0" applyProtection="0"/>
    <xf numFmtId="0" fontId="50" fillId="0" borderId="0"/>
    <xf numFmtId="0" fontId="124" fillId="0" borderId="0" applyNumberFormat="0" applyBorder="0" applyAlignment="0"/>
    <xf numFmtId="0" fontId="49" fillId="0" borderId="0"/>
    <xf numFmtId="0" fontId="49" fillId="10" borderId="10" applyNumberFormat="0" applyFont="0" applyAlignment="0" applyProtection="0"/>
    <xf numFmtId="0" fontId="49" fillId="12" borderId="0" applyNumberFormat="0" applyBorder="0" applyAlignment="0" applyProtection="0"/>
    <xf numFmtId="0" fontId="49" fillId="13"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49" fillId="32" borderId="0" applyNumberFormat="0" applyBorder="0" applyAlignment="0" applyProtection="0"/>
    <xf numFmtId="0" fontId="49" fillId="33" borderId="0" applyNumberFormat="0" applyBorder="0" applyAlignment="0" applyProtection="0"/>
    <xf numFmtId="0" fontId="48" fillId="0" borderId="0"/>
    <xf numFmtId="0" fontId="47" fillId="0" borderId="0"/>
    <xf numFmtId="0" fontId="46" fillId="0" borderId="0"/>
    <xf numFmtId="0" fontId="46" fillId="10" borderId="10" applyNumberFormat="0" applyFont="0" applyAlignment="0" applyProtection="0"/>
    <xf numFmtId="0" fontId="46" fillId="12" borderId="0" applyNumberFormat="0" applyBorder="0" applyAlignment="0" applyProtection="0"/>
    <xf numFmtId="0" fontId="46" fillId="13"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4" borderId="0" applyNumberFormat="0" applyBorder="0" applyAlignment="0" applyProtection="0"/>
    <xf numFmtId="0" fontId="46" fillId="25" borderId="0" applyNumberFormat="0" applyBorder="0" applyAlignment="0" applyProtection="0"/>
    <xf numFmtId="0" fontId="46" fillId="28" borderId="0" applyNumberFormat="0" applyBorder="0" applyAlignment="0" applyProtection="0"/>
    <xf numFmtId="0" fontId="46" fillId="29" borderId="0" applyNumberFormat="0" applyBorder="0" applyAlignment="0" applyProtection="0"/>
    <xf numFmtId="0" fontId="46" fillId="32" borderId="0" applyNumberFormat="0" applyBorder="0" applyAlignment="0" applyProtection="0"/>
    <xf numFmtId="0" fontId="46" fillId="33" borderId="0" applyNumberFormat="0" applyBorder="0" applyAlignment="0" applyProtection="0"/>
    <xf numFmtId="0" fontId="45" fillId="0" borderId="0"/>
    <xf numFmtId="0" fontId="45" fillId="10" borderId="10" applyNumberFormat="0" applyFont="0" applyAlignment="0" applyProtection="0"/>
    <xf numFmtId="0" fontId="45" fillId="12" borderId="0" applyNumberFormat="0" applyBorder="0" applyAlignment="0" applyProtection="0"/>
    <xf numFmtId="0" fontId="45" fillId="13"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0" borderId="0" applyNumberFormat="0" applyBorder="0" applyAlignment="0" applyProtection="0"/>
    <xf numFmtId="0" fontId="45" fillId="21"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45" fillId="32" borderId="0" applyNumberFormat="0" applyBorder="0" applyAlignment="0" applyProtection="0"/>
    <xf numFmtId="0" fontId="45" fillId="33" borderId="0" applyNumberFormat="0" applyBorder="0" applyAlignment="0" applyProtection="0"/>
    <xf numFmtId="0" fontId="44" fillId="0" borderId="0"/>
    <xf numFmtId="0" fontId="44" fillId="10" borderId="10" applyNumberFormat="0" applyFont="0" applyAlignment="0" applyProtection="0"/>
    <xf numFmtId="0" fontId="44" fillId="12" borderId="0" applyNumberFormat="0" applyBorder="0" applyAlignment="0" applyProtection="0"/>
    <xf numFmtId="0" fontId="44" fillId="13"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44" fillId="28" borderId="0" applyNumberFormat="0" applyBorder="0" applyAlignment="0" applyProtection="0"/>
    <xf numFmtId="0" fontId="44" fillId="29"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43" fillId="0" borderId="0"/>
    <xf numFmtId="0" fontId="43" fillId="10" borderId="10" applyNumberFormat="0" applyFont="0" applyAlignment="0" applyProtection="0"/>
    <xf numFmtId="0" fontId="43" fillId="12" borderId="0" applyNumberFormat="0" applyBorder="0" applyAlignment="0" applyProtection="0"/>
    <xf numFmtId="0" fontId="43" fillId="13"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8" borderId="0" applyNumberFormat="0" applyBorder="0" applyAlignment="0" applyProtection="0"/>
    <xf numFmtId="0" fontId="43" fillId="29" borderId="0" applyNumberFormat="0" applyBorder="0" applyAlignment="0" applyProtection="0"/>
    <xf numFmtId="0" fontId="43" fillId="32" borderId="0" applyNumberFormat="0" applyBorder="0" applyAlignment="0" applyProtection="0"/>
    <xf numFmtId="0" fontId="43" fillId="33" borderId="0" applyNumberFormat="0" applyBorder="0" applyAlignment="0" applyProtection="0"/>
    <xf numFmtId="0" fontId="42" fillId="0" borderId="0"/>
    <xf numFmtId="0" fontId="42" fillId="10" borderId="10" applyNumberFormat="0" applyFont="0" applyAlignment="0" applyProtection="0"/>
    <xf numFmtId="0" fontId="42" fillId="12" borderId="0" applyNumberFormat="0" applyBorder="0" applyAlignment="0" applyProtection="0"/>
    <xf numFmtId="0" fontId="42" fillId="13"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42" fillId="32" borderId="0" applyNumberFormat="0" applyBorder="0" applyAlignment="0" applyProtection="0"/>
    <xf numFmtId="0" fontId="42" fillId="33" borderId="0" applyNumberFormat="0" applyBorder="0" applyAlignment="0" applyProtection="0"/>
    <xf numFmtId="0" fontId="41" fillId="0" borderId="0"/>
    <xf numFmtId="0" fontId="41" fillId="10" borderId="10" applyNumberFormat="0" applyFont="0" applyAlignment="0" applyProtection="0"/>
    <xf numFmtId="0" fontId="41" fillId="12" borderId="0" applyNumberFormat="0" applyBorder="0" applyAlignment="0" applyProtection="0"/>
    <xf numFmtId="0" fontId="41" fillId="13"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41" fillId="32" borderId="0" applyNumberFormat="0" applyBorder="0" applyAlignment="0" applyProtection="0"/>
    <xf numFmtId="0" fontId="41" fillId="33" borderId="0" applyNumberFormat="0" applyBorder="0" applyAlignment="0" applyProtection="0"/>
    <xf numFmtId="0" fontId="40" fillId="0" borderId="0"/>
    <xf numFmtId="0" fontId="40" fillId="10" borderId="10" applyNumberFormat="0" applyFont="0" applyAlignment="0" applyProtection="0"/>
    <xf numFmtId="0" fontId="40" fillId="12" borderId="0" applyNumberFormat="0" applyBorder="0" applyAlignment="0" applyProtection="0"/>
    <xf numFmtId="0" fontId="40" fillId="13"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39" fillId="0" borderId="0"/>
    <xf numFmtId="0" fontId="39" fillId="10" borderId="10" applyNumberFormat="0" applyFont="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39" fillId="32" borderId="0" applyNumberFormat="0" applyBorder="0" applyAlignment="0" applyProtection="0"/>
    <xf numFmtId="0" fontId="39" fillId="33" borderId="0" applyNumberFormat="0" applyBorder="0" applyAlignment="0" applyProtection="0"/>
    <xf numFmtId="0" fontId="38" fillId="0" borderId="0"/>
    <xf numFmtId="0" fontId="38" fillId="10" borderId="10" applyNumberFormat="0" applyFont="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7" fillId="0" borderId="0"/>
    <xf numFmtId="0" fontId="36" fillId="0" borderId="0"/>
    <xf numFmtId="0" fontId="35" fillId="0" borderId="0"/>
    <xf numFmtId="0" fontId="127" fillId="0" borderId="0"/>
    <xf numFmtId="0" fontId="34" fillId="0" borderId="0"/>
    <xf numFmtId="0" fontId="34" fillId="10" borderId="10" applyNumberFormat="0" applyFont="0" applyAlignment="0" applyProtection="0"/>
    <xf numFmtId="0" fontId="34" fillId="12" borderId="0" applyNumberFormat="0" applyBorder="0" applyAlignment="0" applyProtection="0"/>
    <xf numFmtId="0" fontId="34" fillId="13"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34" fillId="32" borderId="0" applyNumberFormat="0" applyBorder="0" applyAlignment="0" applyProtection="0"/>
    <xf numFmtId="0" fontId="34" fillId="33" borderId="0" applyNumberFormat="0" applyBorder="0" applyAlignment="0" applyProtection="0"/>
    <xf numFmtId="0" fontId="33" fillId="0" borderId="0"/>
    <xf numFmtId="0" fontId="33" fillId="10" borderId="10" applyNumberFormat="0" applyFont="0" applyAlignment="0" applyProtection="0"/>
    <xf numFmtId="0" fontId="33" fillId="12" borderId="0" applyNumberFormat="0" applyBorder="0" applyAlignment="0" applyProtection="0"/>
    <xf numFmtId="0" fontId="33" fillId="13"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32" fillId="0" borderId="0"/>
    <xf numFmtId="0" fontId="32" fillId="10" borderId="10" applyNumberFormat="0" applyFont="0" applyAlignment="0" applyProtection="0"/>
    <xf numFmtId="0" fontId="32" fillId="12" borderId="0" applyNumberFormat="0" applyBorder="0" applyAlignment="0" applyProtection="0"/>
    <xf numFmtId="0" fontId="32" fillId="13"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1" fillId="0" borderId="0"/>
    <xf numFmtId="0" fontId="31" fillId="10" borderId="10" applyNumberFormat="0" applyFont="0" applyAlignment="0" applyProtection="0"/>
    <xf numFmtId="0" fontId="31" fillId="12" borderId="0" applyNumberFormat="0" applyBorder="0" applyAlignment="0" applyProtection="0"/>
    <xf numFmtId="0" fontId="31" fillId="13"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0" fillId="0" borderId="0"/>
    <xf numFmtId="0" fontId="30" fillId="10" borderId="10" applyNumberFormat="0" applyFont="0" applyAlignment="0" applyProtection="0"/>
    <xf numFmtId="0" fontId="30" fillId="12" borderId="0" applyNumberFormat="0" applyBorder="0" applyAlignment="0" applyProtection="0"/>
    <xf numFmtId="0" fontId="30" fillId="13"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29" fillId="0" borderId="0"/>
    <xf numFmtId="0" fontId="29" fillId="10" borderId="10" applyNumberFormat="0" applyFont="0" applyAlignment="0" applyProtection="0"/>
    <xf numFmtId="0" fontId="29" fillId="12" borderId="0" applyNumberFormat="0" applyBorder="0" applyAlignment="0" applyProtection="0"/>
    <xf numFmtId="0" fontId="29" fillId="13"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8" fillId="0" borderId="0"/>
    <xf numFmtId="0" fontId="28" fillId="10" borderId="10" applyNumberFormat="0" applyFont="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71" fillId="0" borderId="0"/>
    <xf numFmtId="164" fontId="71" fillId="0" borderId="0" applyFont="0" applyFill="0" applyBorder="0" applyAlignment="0" applyProtection="0"/>
    <xf numFmtId="0" fontId="27" fillId="0" borderId="0"/>
    <xf numFmtId="0" fontId="94" fillId="0" borderId="0" applyNumberFormat="0" applyFill="0" applyBorder="0" applyAlignment="0" applyProtection="0"/>
    <xf numFmtId="0" fontId="100" fillId="6" borderId="0" applyNumberFormat="0" applyBorder="0" applyAlignment="0" applyProtection="0"/>
    <xf numFmtId="0" fontId="109" fillId="14" borderId="0" applyNumberFormat="0" applyBorder="0" applyAlignment="0" applyProtection="0"/>
    <xf numFmtId="0" fontId="109" fillId="18" borderId="0" applyNumberFormat="0" applyBorder="0" applyAlignment="0" applyProtection="0"/>
    <xf numFmtId="0" fontId="109" fillId="22" borderId="0" applyNumberFormat="0" applyBorder="0" applyAlignment="0" applyProtection="0"/>
    <xf numFmtId="0" fontId="109" fillId="26" borderId="0" applyNumberFormat="0" applyBorder="0" applyAlignment="0" applyProtection="0"/>
    <xf numFmtId="0" fontId="109" fillId="30" borderId="0" applyNumberFormat="0" applyBorder="0" applyAlignment="0" applyProtection="0"/>
    <xf numFmtId="0" fontId="109" fillId="34" borderId="0" applyNumberFormat="0" applyBorder="0" applyAlignment="0" applyProtection="0"/>
    <xf numFmtId="0" fontId="27" fillId="0" borderId="0"/>
    <xf numFmtId="0" fontId="27" fillId="10" borderId="10" applyNumberFormat="0" applyFont="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164" fontId="71" fillId="0" borderId="0" applyFont="0" applyFill="0" applyBorder="0" applyAlignment="0" applyProtection="0"/>
    <xf numFmtId="0" fontId="27" fillId="0" borderId="0"/>
    <xf numFmtId="0" fontId="27" fillId="0" borderId="0"/>
    <xf numFmtId="0" fontId="27" fillId="10" borderId="10" applyNumberFormat="0" applyFont="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164" fontId="27" fillId="0" borderId="0" applyFont="0" applyFill="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7" fillId="33" borderId="0" applyNumberFormat="0" applyBorder="0" applyAlignment="0" applyProtection="0"/>
    <xf numFmtId="0" fontId="27" fillId="10" borderId="10" applyNumberFormat="0" applyFont="0" applyAlignment="0" applyProtection="0"/>
    <xf numFmtId="0" fontId="27" fillId="0" borderId="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0" borderId="0"/>
    <xf numFmtId="0" fontId="27" fillId="0" borderId="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0" borderId="0"/>
    <xf numFmtId="0" fontId="27" fillId="10" borderId="10" applyNumberFormat="0" applyFont="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6" fillId="0" borderId="0"/>
    <xf numFmtId="0" fontId="26" fillId="10" borderId="10" applyNumberFormat="0" applyFont="0" applyAlignment="0" applyProtection="0"/>
    <xf numFmtId="0" fontId="26" fillId="12" borderId="0" applyNumberFormat="0" applyBorder="0" applyAlignment="0" applyProtection="0"/>
    <xf numFmtId="0" fontId="26" fillId="13"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5" fillId="0" borderId="0"/>
    <xf numFmtId="0" fontId="25" fillId="10" borderId="10" applyNumberFormat="0" applyFont="0" applyAlignment="0" applyProtection="0"/>
    <xf numFmtId="0" fontId="25" fillId="12" borderId="0" applyNumberFormat="0" applyBorder="0" applyAlignment="0" applyProtection="0"/>
    <xf numFmtId="0" fontId="25" fillId="13"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24" fillId="0" borderId="0"/>
    <xf numFmtId="0" fontId="24" fillId="10" borderId="10" applyNumberFormat="0" applyFont="0" applyAlignment="0" applyProtection="0"/>
    <xf numFmtId="0" fontId="24" fillId="12" borderId="0" applyNumberFormat="0" applyBorder="0" applyAlignment="0" applyProtection="0"/>
    <xf numFmtId="0" fontId="24" fillId="13"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2" borderId="0" applyNumberFormat="0" applyBorder="0" applyAlignment="0" applyProtection="0"/>
    <xf numFmtId="0" fontId="24" fillId="33" borderId="0" applyNumberFormat="0" applyBorder="0" applyAlignment="0" applyProtection="0"/>
    <xf numFmtId="0" fontId="23" fillId="0" borderId="0"/>
    <xf numFmtId="0" fontId="23" fillId="10" borderId="10" applyNumberFormat="0" applyFont="0" applyAlignment="0" applyProtection="0"/>
    <xf numFmtId="0" fontId="23" fillId="12" borderId="0" applyNumberFormat="0" applyBorder="0" applyAlignment="0" applyProtection="0"/>
    <xf numFmtId="0" fontId="23"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2" fillId="0" borderId="0"/>
    <xf numFmtId="0" fontId="22" fillId="10" borderId="10" applyNumberFormat="0" applyFont="0" applyAlignment="0" applyProtection="0"/>
    <xf numFmtId="0" fontId="22" fillId="12"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1" fillId="0" borderId="0"/>
    <xf numFmtId="0" fontId="21" fillId="10" borderId="10" applyNumberFormat="0" applyFont="0" applyAlignment="0" applyProtection="0"/>
    <xf numFmtId="0" fontId="21" fillId="12"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20" fillId="0" borderId="0"/>
    <xf numFmtId="0" fontId="20" fillId="10" borderId="10" applyNumberFormat="0" applyFont="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19" fillId="0" borderId="0"/>
    <xf numFmtId="0" fontId="18" fillId="0" borderId="0"/>
    <xf numFmtId="0" fontId="18" fillId="10" borderId="10" applyNumberFormat="0" applyFont="0" applyAlignment="0" applyProtection="0"/>
    <xf numFmtId="0" fontId="18" fillId="12" borderId="0" applyNumberFormat="0" applyBorder="0" applyAlignment="0" applyProtection="0"/>
    <xf numFmtId="0" fontId="18" fillId="13"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18" fillId="32" borderId="0" applyNumberFormat="0" applyBorder="0" applyAlignment="0" applyProtection="0"/>
    <xf numFmtId="0" fontId="18" fillId="33" borderId="0" applyNumberFormat="0" applyBorder="0" applyAlignment="0" applyProtection="0"/>
    <xf numFmtId="0" fontId="17" fillId="0" borderId="0"/>
    <xf numFmtId="0" fontId="17" fillId="10" borderId="10" applyNumberFormat="0" applyFont="0" applyAlignment="0" applyProtection="0"/>
    <xf numFmtId="0" fontId="17" fillId="12"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7" fillId="32" borderId="0" applyNumberFormat="0" applyBorder="0" applyAlignment="0" applyProtection="0"/>
    <xf numFmtId="0" fontId="17" fillId="33" borderId="0" applyNumberFormat="0" applyBorder="0" applyAlignment="0" applyProtection="0"/>
    <xf numFmtId="0" fontId="16" fillId="0" borderId="0"/>
    <xf numFmtId="0" fontId="16" fillId="10" borderId="10" applyNumberFormat="0" applyFont="0" applyAlignment="0" applyProtection="0"/>
    <xf numFmtId="0" fontId="16" fillId="12"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15" fillId="0" borderId="0"/>
    <xf numFmtId="0" fontId="15" fillId="10" borderId="10" applyNumberFormat="0" applyFont="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2" borderId="0" applyNumberFormat="0" applyBorder="0" applyAlignment="0" applyProtection="0"/>
    <xf numFmtId="0" fontId="15" fillId="33" borderId="0" applyNumberFormat="0" applyBorder="0" applyAlignment="0" applyProtection="0"/>
    <xf numFmtId="0" fontId="14" fillId="0" borderId="0"/>
    <xf numFmtId="0" fontId="14" fillId="10" borderId="10" applyNumberFormat="0" applyFont="0" applyAlignment="0" applyProtection="0"/>
    <xf numFmtId="0" fontId="14" fillId="12" borderId="0" applyNumberFormat="0" applyBorder="0" applyAlignment="0" applyProtection="0"/>
    <xf numFmtId="0" fontId="14" fillId="13"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3" fillId="0" borderId="0"/>
    <xf numFmtId="0" fontId="13" fillId="10" borderId="10" applyNumberFormat="0" applyFont="0" applyAlignment="0" applyProtection="0"/>
    <xf numFmtId="0" fontId="13" fillId="12" borderId="0" applyNumberFormat="0" applyBorder="0" applyAlignment="0" applyProtection="0"/>
    <xf numFmtId="0" fontId="13" fillId="13"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12" fillId="0" borderId="0"/>
    <xf numFmtId="0" fontId="12" fillId="10" borderId="10" applyNumberFormat="0" applyFont="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1" fillId="0" borderId="0"/>
    <xf numFmtId="0" fontId="11" fillId="10" borderId="10" applyNumberFormat="0" applyFont="0" applyAlignment="0" applyProtection="0"/>
    <xf numFmtId="0" fontId="11" fillId="12"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10" fillId="0" borderId="0"/>
    <xf numFmtId="0" fontId="10" fillId="10" borderId="10" applyNumberFormat="0" applyFont="0" applyAlignment="0" applyProtection="0"/>
    <xf numFmtId="0" fontId="10" fillId="12"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9" fillId="0" borderId="0"/>
    <xf numFmtId="0" fontId="9" fillId="10" borderId="10" applyNumberFormat="0" applyFont="0" applyAlignment="0" applyProtection="0"/>
    <xf numFmtId="0" fontId="9" fillId="12" borderId="0" applyNumberFormat="0" applyBorder="0" applyAlignment="0" applyProtection="0"/>
    <xf numFmtId="0" fontId="9" fillId="13"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8" fillId="0" borderId="0"/>
    <xf numFmtId="0" fontId="8" fillId="10" borderId="10" applyNumberFormat="0" applyFont="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7" fillId="0" borderId="0"/>
    <xf numFmtId="0" fontId="7" fillId="10" borderId="10"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6" fillId="0" borderId="0"/>
    <xf numFmtId="0" fontId="6" fillId="10" borderId="10" applyNumberFormat="0" applyFont="0" applyAlignment="0" applyProtection="0"/>
    <xf numFmtId="0" fontId="6" fillId="12"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5" fillId="0" borderId="0"/>
    <xf numFmtId="0" fontId="5" fillId="10" borderId="10" applyNumberFormat="0" applyFont="0" applyAlignment="0" applyProtection="0"/>
    <xf numFmtId="0" fontId="5" fillId="12" borderId="0" applyNumberFormat="0" applyBorder="0" applyAlignment="0" applyProtection="0"/>
    <xf numFmtId="0" fontId="5" fillId="13"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4" fillId="0" borderId="0"/>
    <xf numFmtId="0" fontId="4" fillId="10" borderId="10" applyNumberFormat="0" applyFont="0" applyAlignment="0" applyProtection="0"/>
    <xf numFmtId="0" fontId="4" fillId="12" borderId="0" applyNumberFormat="0" applyBorder="0" applyAlignment="0" applyProtection="0"/>
    <xf numFmtId="0" fontId="4" fillId="13"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9" fontId="135" fillId="0" borderId="0" applyFont="0" applyFill="0" applyBorder="0" applyAlignment="0" applyProtection="0"/>
    <xf numFmtId="0" fontId="137" fillId="0" borderId="0"/>
    <xf numFmtId="0" fontId="71" fillId="0" borderId="0"/>
    <xf numFmtId="0" fontId="72" fillId="0" borderId="0"/>
    <xf numFmtId="0" fontId="71" fillId="0" borderId="0"/>
    <xf numFmtId="43" fontId="71" fillId="0" borderId="0" applyFont="0" applyFill="0" applyBorder="0" applyAlignment="0" applyProtection="0"/>
    <xf numFmtId="0" fontId="3" fillId="0" borderId="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43" fontId="71" fillId="0" borderId="0" applyFont="0" applyFill="0" applyBorder="0" applyAlignment="0" applyProtection="0"/>
    <xf numFmtId="0" fontId="3" fillId="0" borderId="0"/>
    <xf numFmtId="0" fontId="3" fillId="0" borderId="0"/>
    <xf numFmtId="0" fontId="3" fillId="10" borderId="10" applyNumberFormat="0" applyFont="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164" fontId="3" fillId="0" borderId="0" applyFont="0" applyFill="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0" applyNumberFormat="0" applyFont="0" applyAlignment="0" applyProtection="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10" borderId="10" applyNumberFormat="0" applyFont="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10" borderId="10" applyNumberFormat="0" applyFont="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164" fontId="3" fillId="0" borderId="0" applyFont="0" applyFill="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10" borderId="10" applyNumberFormat="0" applyFont="0" applyAlignment="0" applyProtection="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0"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4" fillId="0" borderId="0"/>
    <xf numFmtId="0" fontId="1" fillId="0" borderId="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9" fontId="71" fillId="0" borderId="0" applyFont="0" applyFill="0" applyBorder="0" applyAlignment="0" applyProtection="0"/>
    <xf numFmtId="43" fontId="71" fillId="0" borderId="0" applyFont="0" applyFill="0" applyBorder="0" applyAlignment="0" applyProtection="0"/>
    <xf numFmtId="0" fontId="1" fillId="0" borderId="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43" fontId="71" fillId="0" borderId="0" applyFont="0" applyFill="0" applyBorder="0" applyAlignment="0" applyProtection="0"/>
    <xf numFmtId="0" fontId="1" fillId="0" borderId="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0" applyNumberFormat="0" applyFont="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0" borderId="10" applyNumberFormat="0" applyFont="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16">
    <xf numFmtId="0" fontId="0" fillId="0" borderId="0" xfId="0"/>
    <xf numFmtId="0" fontId="72" fillId="0" borderId="1" xfId="0" applyFont="1" applyBorder="1"/>
    <xf numFmtId="0" fontId="72" fillId="0" borderId="0" xfId="0" applyFont="1"/>
    <xf numFmtId="0" fontId="73" fillId="0" borderId="0" xfId="0" applyFont="1"/>
    <xf numFmtId="0" fontId="73" fillId="0" borderId="1" xfId="0" applyFont="1" applyBorder="1"/>
    <xf numFmtId="0" fontId="73" fillId="0" borderId="0" xfId="0" applyFont="1" applyAlignment="1">
      <alignment horizontal="right"/>
    </xf>
    <xf numFmtId="3" fontId="73" fillId="0" borderId="0" xfId="0" applyNumberFormat="1" applyFont="1"/>
    <xf numFmtId="0" fontId="76" fillId="0" borderId="0" xfId="0" applyFont="1"/>
    <xf numFmtId="0" fontId="76" fillId="0" borderId="1" xfId="0" applyFont="1" applyBorder="1"/>
    <xf numFmtId="3" fontId="72" fillId="0" borderId="0" xfId="0" applyNumberFormat="1" applyFont="1"/>
    <xf numFmtId="0" fontId="76" fillId="0" borderId="1" xfId="0" applyFont="1" applyBorder="1" applyAlignment="1">
      <alignment horizontal="right"/>
    </xf>
    <xf numFmtId="0" fontId="77" fillId="0" borderId="0" xfId="0" applyFont="1"/>
    <xf numFmtId="3" fontId="75" fillId="0" borderId="0" xfId="0" applyNumberFormat="1" applyFont="1" applyAlignment="1">
      <alignment horizontal="right"/>
    </xf>
    <xf numFmtId="3" fontId="74" fillId="0" borderId="0" xfId="0" applyNumberFormat="1" applyFont="1" applyAlignment="1">
      <alignment horizontal="right"/>
    </xf>
    <xf numFmtId="3" fontId="74" fillId="0" borderId="1" xfId="0" applyNumberFormat="1" applyFont="1" applyBorder="1" applyAlignment="1">
      <alignment horizontal="right"/>
    </xf>
    <xf numFmtId="0" fontId="72" fillId="0" borderId="0" xfId="0" applyFont="1" applyAlignment="1">
      <alignment vertical="top"/>
    </xf>
    <xf numFmtId="0" fontId="72" fillId="0" borderId="0" xfId="0" applyFont="1" applyAlignment="1">
      <alignment horizontal="center" vertical="top"/>
    </xf>
    <xf numFmtId="3" fontId="72" fillId="0" borderId="0" xfId="0" applyNumberFormat="1" applyFont="1" applyAlignment="1">
      <alignment vertical="top"/>
    </xf>
    <xf numFmtId="3" fontId="72" fillId="0" borderId="0" xfId="1" applyNumberFormat="1" applyFont="1"/>
    <xf numFmtId="0" fontId="72" fillId="0" borderId="0" xfId="0" applyFont="1" applyAlignment="1">
      <alignment horizontal="center"/>
    </xf>
    <xf numFmtId="3" fontId="74" fillId="0" borderId="0" xfId="0" applyNumberFormat="1" applyFont="1" applyAlignment="1">
      <alignment vertical="top"/>
    </xf>
    <xf numFmtId="3" fontId="72" fillId="0" borderId="0" xfId="0" applyNumberFormat="1" applyFont="1" applyAlignment="1">
      <alignment horizontal="right"/>
    </xf>
    <xf numFmtId="3" fontId="72" fillId="0" borderId="0" xfId="1" applyNumberFormat="1" applyFont="1" applyAlignment="1">
      <alignment vertical="top"/>
    </xf>
    <xf numFmtId="3" fontId="72" fillId="0" borderId="1" xfId="0" applyNumberFormat="1" applyFont="1" applyBorder="1"/>
    <xf numFmtId="0" fontId="72" fillId="0" borderId="0" xfId="0" applyFont="1" applyAlignment="1">
      <alignment horizontal="right"/>
    </xf>
    <xf numFmtId="0" fontId="73" fillId="0" borderId="2" xfId="0" applyFont="1" applyBorder="1"/>
    <xf numFmtId="0" fontId="72" fillId="0" borderId="2" xfId="0" applyFont="1" applyBorder="1"/>
    <xf numFmtId="167" fontId="74" fillId="0" borderId="0" xfId="0" applyNumberFormat="1" applyFont="1" applyAlignment="1">
      <alignment horizontal="right"/>
    </xf>
    <xf numFmtId="167" fontId="75" fillId="0" borderId="0" xfId="0" applyNumberFormat="1" applyFont="1" applyAlignment="1">
      <alignment horizontal="right"/>
    </xf>
    <xf numFmtId="0" fontId="84" fillId="0" borderId="0" xfId="2" applyFont="1"/>
    <xf numFmtId="0" fontId="85" fillId="0" borderId="0" xfId="2" applyFont="1"/>
    <xf numFmtId="0" fontId="86" fillId="0" borderId="0" xfId="2" applyFont="1"/>
    <xf numFmtId="0" fontId="87" fillId="0" borderId="0" xfId="0" applyFont="1"/>
    <xf numFmtId="3" fontId="72" fillId="0" borderId="1" xfId="0" applyNumberFormat="1" applyFont="1" applyBorder="1" applyAlignment="1">
      <alignment horizontal="right"/>
    </xf>
    <xf numFmtId="0" fontId="89" fillId="0" borderId="0" xfId="2" applyFont="1"/>
    <xf numFmtId="0" fontId="90" fillId="0" borderId="0" xfId="2" applyFont="1"/>
    <xf numFmtId="0" fontId="73" fillId="0" borderId="0" xfId="2" applyFont="1"/>
    <xf numFmtId="0" fontId="72" fillId="0" borderId="0" xfId="2" applyFont="1"/>
    <xf numFmtId="0" fontId="76" fillId="0" borderId="0" xfId="2" applyFont="1"/>
    <xf numFmtId="0" fontId="72" fillId="0" borderId="1" xfId="2" applyFont="1" applyBorder="1"/>
    <xf numFmtId="0" fontId="76" fillId="0" borderId="1" xfId="2" applyFont="1" applyBorder="1"/>
    <xf numFmtId="0" fontId="73" fillId="0" borderId="1" xfId="2" applyFont="1" applyBorder="1"/>
    <xf numFmtId="0" fontId="77" fillId="0" borderId="0" xfId="2" applyFont="1"/>
    <xf numFmtId="3" fontId="91" fillId="0" borderId="0" xfId="0" applyNumberFormat="1" applyFont="1" applyAlignment="1">
      <alignment horizontal="right"/>
    </xf>
    <xf numFmtId="3" fontId="73" fillId="0" borderId="0" xfId="0" applyNumberFormat="1" applyFont="1" applyAlignment="1">
      <alignment horizontal="right"/>
    </xf>
    <xf numFmtId="167" fontId="74" fillId="0" borderId="1" xfId="0" applyNumberFormat="1" applyFont="1" applyBorder="1" applyAlignment="1">
      <alignment horizontal="right"/>
    </xf>
    <xf numFmtId="0" fontId="78" fillId="2" borderId="0" xfId="9" applyFont="1" applyFill="1" applyAlignment="1">
      <alignment horizontal="center"/>
    </xf>
    <xf numFmtId="0" fontId="71" fillId="2" borderId="0" xfId="9" applyFont="1" applyFill="1"/>
    <xf numFmtId="0" fontId="71" fillId="2" borderId="0" xfId="9" applyFont="1" applyFill="1" applyAlignment="1">
      <alignment vertical="center"/>
    </xf>
    <xf numFmtId="0" fontId="78" fillId="3" borderId="0" xfId="9" applyFont="1" applyFill="1" applyAlignment="1">
      <alignment horizontal="center"/>
    </xf>
    <xf numFmtId="3" fontId="77" fillId="0" borderId="0" xfId="0" applyNumberFormat="1" applyFont="1"/>
    <xf numFmtId="0" fontId="73" fillId="0" borderId="0" xfId="7" applyFont="1"/>
    <xf numFmtId="0" fontId="71" fillId="0" borderId="0" xfId="7"/>
    <xf numFmtId="3" fontId="72" fillId="0" borderId="0" xfId="2" applyNumberFormat="1" applyFont="1" applyAlignment="1">
      <alignment horizontal="right"/>
    </xf>
    <xf numFmtId="0" fontId="72" fillId="0" borderId="0" xfId="2" applyFont="1" applyAlignment="1">
      <alignment horizontal="right"/>
    </xf>
    <xf numFmtId="0" fontId="73" fillId="0" borderId="0" xfId="2" applyFont="1" applyAlignment="1">
      <alignment horizontal="right"/>
    </xf>
    <xf numFmtId="0" fontId="76" fillId="0" borderId="0" xfId="2" applyFont="1" applyAlignment="1">
      <alignment horizontal="right"/>
    </xf>
    <xf numFmtId="0" fontId="76" fillId="0" borderId="1" xfId="2" applyFont="1" applyBorder="1" applyAlignment="1">
      <alignment horizontal="right"/>
    </xf>
    <xf numFmtId="0" fontId="73" fillId="0" borderId="1" xfId="2" applyFont="1" applyBorder="1" applyAlignment="1">
      <alignment horizontal="right"/>
    </xf>
    <xf numFmtId="0" fontId="72" fillId="0" borderId="1" xfId="2" applyFont="1" applyBorder="1" applyAlignment="1">
      <alignment horizontal="right"/>
    </xf>
    <xf numFmtId="0" fontId="71" fillId="0" borderId="0" xfId="151"/>
    <xf numFmtId="0" fontId="73" fillId="0" borderId="0" xfId="151" applyFont="1"/>
    <xf numFmtId="0" fontId="76" fillId="0" borderId="0" xfId="151" applyFont="1"/>
    <xf numFmtId="0" fontId="76" fillId="0" borderId="2" xfId="151" applyFont="1" applyBorder="1"/>
    <xf numFmtId="0" fontId="73" fillId="0" borderId="2" xfId="2" applyFont="1" applyBorder="1"/>
    <xf numFmtId="0" fontId="71" fillId="0" borderId="2" xfId="151" applyBorder="1"/>
    <xf numFmtId="0" fontId="73" fillId="0" borderId="1" xfId="151" applyFont="1" applyBorder="1"/>
    <xf numFmtId="0" fontId="73" fillId="0" borderId="2" xfId="151" applyFont="1" applyBorder="1" applyAlignment="1">
      <alignment horizontal="left"/>
    </xf>
    <xf numFmtId="0" fontId="76" fillId="0" borderId="1" xfId="151" applyFont="1" applyBorder="1" applyAlignment="1">
      <alignment horizontal="left"/>
    </xf>
    <xf numFmtId="0" fontId="73" fillId="0" borderId="1" xfId="151" applyFont="1" applyBorder="1" applyAlignment="1">
      <alignment horizontal="left"/>
    </xf>
    <xf numFmtId="0" fontId="73" fillId="0" borderId="0" xfId="151" applyFont="1" applyAlignment="1">
      <alignment horizontal="left"/>
    </xf>
    <xf numFmtId="49" fontId="73" fillId="0" borderId="0" xfId="151" applyNumberFormat="1" applyFont="1" applyAlignment="1">
      <alignment horizontal="right"/>
    </xf>
    <xf numFmtId="0" fontId="76" fillId="0" borderId="1" xfId="151" applyFont="1" applyBorder="1"/>
    <xf numFmtId="0" fontId="72" fillId="0" borderId="0" xfId="151" applyFont="1"/>
    <xf numFmtId="166" fontId="72" fillId="0" borderId="0" xfId="151" applyNumberFormat="1" applyFont="1"/>
    <xf numFmtId="0" fontId="86" fillId="0" borderId="1" xfId="2" applyFont="1" applyBorder="1"/>
    <xf numFmtId="0" fontId="110" fillId="0" borderId="0" xfId="2" applyFont="1"/>
    <xf numFmtId="0" fontId="110" fillId="0" borderId="1" xfId="2" applyFont="1" applyBorder="1"/>
    <xf numFmtId="0" fontId="86" fillId="0" borderId="0" xfId="2" applyFont="1" applyAlignment="1">
      <alignment horizontal="left" indent="2"/>
    </xf>
    <xf numFmtId="0" fontId="72" fillId="0" borderId="0" xfId="2" quotePrefix="1" applyFont="1" applyAlignment="1">
      <alignment horizontal="left" indent="2"/>
    </xf>
    <xf numFmtId="0" fontId="72" fillId="0" borderId="0" xfId="2" applyFont="1" applyAlignment="1">
      <alignment horizontal="left" indent="2"/>
    </xf>
    <xf numFmtId="0" fontId="86" fillId="0" borderId="0" xfId="2" applyFont="1" applyAlignment="1">
      <alignment horizontal="right"/>
    </xf>
    <xf numFmtId="0" fontId="72" fillId="0" borderId="1" xfId="2" applyFont="1" applyBorder="1" applyAlignment="1">
      <alignment horizontal="left" indent="2"/>
    </xf>
    <xf numFmtId="0" fontId="72" fillId="0" borderId="0" xfId="2" applyFont="1" applyAlignment="1">
      <alignment horizontal="left"/>
    </xf>
    <xf numFmtId="0" fontId="114" fillId="2" borderId="0" xfId="9" applyFont="1" applyFill="1"/>
    <xf numFmtId="0" fontId="115" fillId="2" borderId="1" xfId="9" applyFont="1" applyFill="1" applyBorder="1"/>
    <xf numFmtId="0" fontId="115" fillId="2" borderId="0" xfId="9" applyFont="1" applyFill="1"/>
    <xf numFmtId="0" fontId="116" fillId="2" borderId="0" xfId="6" applyFont="1" applyFill="1" applyProtection="1">
      <alignment vertical="top"/>
    </xf>
    <xf numFmtId="0" fontId="116" fillId="2" borderId="0" xfId="6" applyFont="1" applyFill="1" applyAlignment="1" applyProtection="1">
      <alignment horizontal="left" vertical="top" wrapText="1"/>
    </xf>
    <xf numFmtId="166" fontId="71" fillId="0" borderId="0" xfId="151" applyNumberFormat="1"/>
    <xf numFmtId="0" fontId="72" fillId="0" borderId="0" xfId="151" applyFont="1" applyAlignment="1">
      <alignment horizontal="right" wrapText="1"/>
    </xf>
    <xf numFmtId="0" fontId="72" fillId="0" borderId="0" xfId="151" applyFont="1" applyAlignment="1">
      <alignment horizontal="center"/>
    </xf>
    <xf numFmtId="0" fontId="72" fillId="0" borderId="0" xfId="151" applyFont="1" applyAlignment="1">
      <alignment horizontal="center" vertical="top"/>
    </xf>
    <xf numFmtId="3" fontId="73" fillId="0" borderId="0" xfId="1" applyNumberFormat="1" applyFont="1" applyAlignment="1">
      <alignment vertical="top"/>
    </xf>
    <xf numFmtId="3" fontId="72" fillId="0" borderId="0" xfId="151" applyNumberFormat="1" applyFont="1" applyAlignment="1">
      <alignment horizontal="right" vertical="top"/>
    </xf>
    <xf numFmtId="3" fontId="73" fillId="0" borderId="0" xfId="151" applyNumberFormat="1" applyFont="1" applyAlignment="1">
      <alignment horizontal="right"/>
    </xf>
    <xf numFmtId="0" fontId="77" fillId="0" borderId="0" xfId="151" applyFont="1"/>
    <xf numFmtId="3" fontId="73" fillId="0" borderId="0" xfId="1" applyNumberFormat="1" applyFont="1"/>
    <xf numFmtId="3" fontId="72" fillId="0" borderId="0" xfId="151" applyNumberFormat="1" applyFont="1"/>
    <xf numFmtId="0" fontId="73" fillId="0" borderId="2" xfId="151" applyFont="1" applyBorder="1"/>
    <xf numFmtId="0" fontId="73" fillId="0" borderId="2" xfId="151" applyFont="1" applyBorder="1" applyAlignment="1">
      <alignment wrapText="1"/>
    </xf>
    <xf numFmtId="0" fontId="76" fillId="0" borderId="1" xfId="151" applyFont="1" applyBorder="1" applyAlignment="1">
      <alignment wrapText="1"/>
    </xf>
    <xf numFmtId="0" fontId="72" fillId="0" borderId="1" xfId="0" applyFont="1" applyBorder="1" applyAlignment="1">
      <alignment horizontal="right"/>
    </xf>
    <xf numFmtId="0" fontId="73" fillId="0" borderId="1" xfId="0" applyFont="1" applyBorder="1" applyAlignment="1">
      <alignment horizontal="right"/>
    </xf>
    <xf numFmtId="0" fontId="72" fillId="0" borderId="0" xfId="151" applyFont="1" applyAlignment="1">
      <alignment horizontal="right"/>
    </xf>
    <xf numFmtId="0" fontId="73" fillId="0" borderId="0" xfId="151" applyFont="1" applyAlignment="1">
      <alignment horizontal="right"/>
    </xf>
    <xf numFmtId="3" fontId="77" fillId="0" borderId="0" xfId="0" applyNumberFormat="1" applyFont="1" applyAlignment="1">
      <alignment horizontal="right"/>
    </xf>
    <xf numFmtId="0" fontId="77" fillId="0" borderId="0" xfId="0" applyFont="1" applyAlignment="1">
      <alignment horizontal="right"/>
    </xf>
    <xf numFmtId="1" fontId="86" fillId="0" borderId="0" xfId="2" applyNumberFormat="1" applyFont="1" applyAlignment="1">
      <alignment horizontal="right"/>
    </xf>
    <xf numFmtId="1" fontId="72" fillId="0" borderId="0" xfId="2" applyNumberFormat="1" applyFont="1" applyAlignment="1">
      <alignment horizontal="right"/>
    </xf>
    <xf numFmtId="1" fontId="72" fillId="0" borderId="0" xfId="0" applyNumberFormat="1" applyFont="1" applyAlignment="1">
      <alignment horizontal="right"/>
    </xf>
    <xf numFmtId="1" fontId="72" fillId="0" borderId="1" xfId="0" applyNumberFormat="1" applyFont="1" applyBorder="1" applyAlignment="1">
      <alignment horizontal="right"/>
    </xf>
    <xf numFmtId="0" fontId="117" fillId="0" borderId="0" xfId="0" applyFont="1" applyAlignment="1">
      <alignment vertical="top"/>
    </xf>
    <xf numFmtId="0" fontId="72" fillId="0" borderId="1" xfId="0" applyFont="1" applyBorder="1" applyAlignment="1">
      <alignment horizontal="center"/>
    </xf>
    <xf numFmtId="1" fontId="77" fillId="0" borderId="0" xfId="0" applyNumberFormat="1" applyFont="1" applyAlignment="1">
      <alignment horizontal="right"/>
    </xf>
    <xf numFmtId="0" fontId="77" fillId="0" borderId="0" xfId="7" applyFont="1"/>
    <xf numFmtId="1" fontId="72" fillId="0" borderId="0" xfId="2" applyNumberFormat="1" applyFont="1"/>
    <xf numFmtId="1" fontId="86" fillId="0" borderId="0" xfId="2" applyNumberFormat="1" applyFont="1"/>
    <xf numFmtId="0" fontId="86" fillId="0" borderId="2" xfId="2" applyFont="1" applyBorder="1"/>
    <xf numFmtId="0" fontId="89" fillId="0" borderId="0" xfId="2" applyFont="1" applyAlignment="1">
      <alignment horizontal="right"/>
    </xf>
    <xf numFmtId="0" fontId="90" fillId="0" borderId="0" xfId="2" applyFont="1" applyAlignment="1">
      <alignment horizontal="right"/>
    </xf>
    <xf numFmtId="0" fontId="110" fillId="0" borderId="0" xfId="2" applyFont="1" applyAlignment="1">
      <alignment horizontal="right"/>
    </xf>
    <xf numFmtId="0" fontId="90" fillId="0" borderId="1" xfId="2" applyFont="1" applyBorder="1"/>
    <xf numFmtId="0" fontId="86" fillId="0" borderId="0" xfId="2" applyFont="1" applyAlignment="1">
      <alignment horizontal="left"/>
    </xf>
    <xf numFmtId="166" fontId="86" fillId="0" borderId="0" xfId="2" applyNumberFormat="1" applyFont="1" applyAlignment="1">
      <alignment horizontal="right"/>
    </xf>
    <xf numFmtId="0" fontId="89" fillId="0" borderId="0" xfId="2" applyFont="1" applyAlignment="1">
      <alignment horizontal="left"/>
    </xf>
    <xf numFmtId="1" fontId="86" fillId="0" borderId="0" xfId="1" applyNumberFormat="1" applyFont="1" applyAlignment="1">
      <alignment horizontal="right"/>
    </xf>
    <xf numFmtId="0" fontId="86" fillId="0" borderId="0" xfId="2" quotePrefix="1" applyFont="1" applyAlignment="1">
      <alignment horizontal="right"/>
    </xf>
    <xf numFmtId="3" fontId="86" fillId="0" borderId="0" xfId="2" applyNumberFormat="1" applyFont="1" applyAlignment="1">
      <alignment horizontal="right"/>
    </xf>
    <xf numFmtId="3" fontId="86" fillId="0" borderId="0" xfId="2" applyNumberFormat="1" applyFont="1"/>
    <xf numFmtId="3" fontId="72" fillId="0" borderId="0" xfId="2" applyNumberFormat="1" applyFont="1"/>
    <xf numFmtId="3" fontId="89" fillId="0" borderId="0" xfId="2" applyNumberFormat="1" applyFont="1" applyAlignment="1">
      <alignment horizontal="right"/>
    </xf>
    <xf numFmtId="0" fontId="89" fillId="0" borderId="1" xfId="2" applyFont="1" applyBorder="1"/>
    <xf numFmtId="3" fontId="89" fillId="0" borderId="1" xfId="2" applyNumberFormat="1" applyFont="1" applyBorder="1" applyAlignment="1">
      <alignment horizontal="right"/>
    </xf>
    <xf numFmtId="0" fontId="84" fillId="0" borderId="0" xfId="2" applyFont="1" applyAlignment="1">
      <alignment horizontal="right"/>
    </xf>
    <xf numFmtId="0" fontId="110" fillId="0" borderId="1" xfId="2" applyFont="1" applyBorder="1" applyAlignment="1">
      <alignment horizontal="right"/>
    </xf>
    <xf numFmtId="166" fontId="89" fillId="0" borderId="1" xfId="2" applyNumberFormat="1" applyFont="1" applyBorder="1" applyAlignment="1">
      <alignment horizontal="right"/>
    </xf>
    <xf numFmtId="0" fontId="85" fillId="0" borderId="0" xfId="2" applyFont="1" applyAlignment="1">
      <alignment horizontal="right"/>
    </xf>
    <xf numFmtId="0" fontId="118" fillId="0" borderId="0" xfId="2" applyFont="1" applyAlignment="1">
      <alignment horizontal="left"/>
    </xf>
    <xf numFmtId="0" fontId="89" fillId="0" borderId="0" xfId="2" applyFont="1" applyAlignment="1">
      <alignment horizontal="left" wrapText="1"/>
    </xf>
    <xf numFmtId="0" fontId="110" fillId="0" borderId="0" xfId="2" applyFont="1" applyAlignment="1">
      <alignment horizontal="left" wrapText="1"/>
    </xf>
    <xf numFmtId="0" fontId="120" fillId="0" borderId="0" xfId="151" applyFont="1"/>
    <xf numFmtId="0" fontId="121" fillId="0" borderId="0" xfId="151" applyFont="1"/>
    <xf numFmtId="0" fontId="78" fillId="0" borderId="0" xfId="151" applyFont="1"/>
    <xf numFmtId="0" fontId="81" fillId="0" borderId="1" xfId="151" applyFont="1" applyBorder="1" applyAlignment="1">
      <alignment horizontal="left"/>
    </xf>
    <xf numFmtId="0" fontId="81" fillId="0" borderId="0" xfId="151" applyFont="1" applyAlignment="1">
      <alignment horizontal="left"/>
    </xf>
    <xf numFmtId="0" fontId="73" fillId="0" borderId="0" xfId="2" applyFont="1" applyAlignment="1">
      <alignment horizontal="left"/>
    </xf>
    <xf numFmtId="0" fontId="76" fillId="0" borderId="1" xfId="2" applyFont="1" applyBorder="1" applyAlignment="1">
      <alignment horizontal="left"/>
    </xf>
    <xf numFmtId="0" fontId="73" fillId="0" borderId="0" xfId="0" applyFont="1" applyAlignment="1">
      <alignment horizontal="left"/>
    </xf>
    <xf numFmtId="0" fontId="72" fillId="0" borderId="0" xfId="0" applyFont="1" applyAlignment="1">
      <alignment wrapText="1"/>
    </xf>
    <xf numFmtId="167" fontId="91" fillId="0" borderId="0" xfId="0" applyNumberFormat="1" applyFont="1" applyAlignment="1">
      <alignment horizontal="right"/>
    </xf>
    <xf numFmtId="0" fontId="77" fillId="0" borderId="0" xfId="0" applyFont="1" applyAlignment="1">
      <alignment vertical="top"/>
    </xf>
    <xf numFmtId="0" fontId="72" fillId="0" borderId="1" xfId="151" applyFont="1" applyBorder="1"/>
    <xf numFmtId="0" fontId="77" fillId="0" borderId="0" xfId="0" applyFont="1" applyAlignment="1">
      <alignment wrapText="1"/>
    </xf>
    <xf numFmtId="0" fontId="75" fillId="0" borderId="0" xfId="2" applyFont="1" applyAlignment="1">
      <alignment horizontal="right"/>
    </xf>
    <xf numFmtId="0" fontId="74" fillId="0" borderId="0" xfId="2" applyFont="1" applyAlignment="1">
      <alignment horizontal="right"/>
    </xf>
    <xf numFmtId="0" fontId="86" fillId="0" borderId="1" xfId="2" applyFont="1" applyBorder="1" applyAlignment="1">
      <alignment horizontal="left"/>
    </xf>
    <xf numFmtId="0" fontId="90" fillId="0" borderId="0" xfId="2" applyFont="1" applyAlignment="1">
      <alignment horizontal="left"/>
    </xf>
    <xf numFmtId="0" fontId="110" fillId="0" borderId="0" xfId="2" applyFont="1" applyAlignment="1">
      <alignment horizontal="left"/>
    </xf>
    <xf numFmtId="0" fontId="90" fillId="0" borderId="1" xfId="2" applyFont="1" applyBorder="1" applyAlignment="1">
      <alignment horizontal="left"/>
    </xf>
    <xf numFmtId="0" fontId="85" fillId="0" borderId="0" xfId="2" applyFont="1" applyAlignment="1">
      <alignment horizontal="left"/>
    </xf>
    <xf numFmtId="0" fontId="86" fillId="0" borderId="0" xfId="400" applyFont="1" applyAlignment="1">
      <alignment horizontal="left"/>
    </xf>
    <xf numFmtId="0" fontId="86" fillId="0" borderId="0" xfId="400" applyFont="1"/>
    <xf numFmtId="3" fontId="86" fillId="0" borderId="0" xfId="400" applyNumberFormat="1" applyFont="1"/>
    <xf numFmtId="0" fontId="72" fillId="0" borderId="0" xfId="7" applyFont="1"/>
    <xf numFmtId="0" fontId="91" fillId="0" borderId="0" xfId="2" applyFont="1" applyAlignment="1">
      <alignment horizontal="right"/>
    </xf>
    <xf numFmtId="3" fontId="75" fillId="0" borderId="0" xfId="151" applyNumberFormat="1" applyFont="1" applyAlignment="1">
      <alignment horizontal="right"/>
    </xf>
    <xf numFmtId="3" fontId="74" fillId="0" borderId="0" xfId="151" applyNumberFormat="1" applyFont="1" applyAlignment="1">
      <alignment horizontal="right"/>
    </xf>
    <xf numFmtId="0" fontId="73" fillId="0" borderId="2" xfId="151" applyFont="1" applyBorder="1" applyAlignment="1">
      <alignment horizontal="left" wrapText="1"/>
    </xf>
    <xf numFmtId="0" fontId="76" fillId="0" borderId="1" xfId="151" applyFont="1" applyBorder="1" applyAlignment="1">
      <alignment horizontal="left" wrapText="1"/>
    </xf>
    <xf numFmtId="0" fontId="72" fillId="0" borderId="0" xfId="151" applyFont="1" applyAlignment="1">
      <alignment horizontal="left" wrapText="1"/>
    </xf>
    <xf numFmtId="0" fontId="72" fillId="0" borderId="0" xfId="151" applyFont="1" applyAlignment="1">
      <alignment horizontal="left"/>
    </xf>
    <xf numFmtId="3" fontId="72" fillId="0" borderId="0" xfId="151" applyNumberFormat="1" applyFont="1" applyAlignment="1">
      <alignment horizontal="left"/>
    </xf>
    <xf numFmtId="0" fontId="87" fillId="0" borderId="0" xfId="2" applyFont="1"/>
    <xf numFmtId="0" fontId="77" fillId="0" borderId="1" xfId="0" applyFont="1" applyBorder="1"/>
    <xf numFmtId="0" fontId="73" fillId="0" borderId="0" xfId="0" applyFont="1" applyAlignment="1">
      <alignment vertical="top"/>
    </xf>
    <xf numFmtId="49" fontId="72" fillId="0" borderId="0" xfId="0" applyNumberFormat="1" applyFont="1" applyAlignment="1">
      <alignment horizontal="center" vertical="top"/>
    </xf>
    <xf numFmtId="0" fontId="72" fillId="0" borderId="0" xfId="0" applyFont="1" applyAlignment="1">
      <alignment horizontal="right" vertical="top"/>
    </xf>
    <xf numFmtId="0" fontId="74" fillId="0" borderId="0" xfId="0" applyFont="1" applyAlignment="1">
      <alignment horizontal="center" vertical="top"/>
    </xf>
    <xf numFmtId="0" fontId="74" fillId="0" borderId="0" xfId="0" applyFont="1" applyAlignment="1">
      <alignment vertical="top"/>
    </xf>
    <xf numFmtId="3" fontId="91" fillId="0" borderId="0" xfId="151" applyNumberFormat="1" applyFont="1" applyAlignment="1">
      <alignment horizontal="right"/>
    </xf>
    <xf numFmtId="3" fontId="73" fillId="0" borderId="0" xfId="151" applyNumberFormat="1" applyFont="1"/>
    <xf numFmtId="0" fontId="125" fillId="0" borderId="0" xfId="385" applyFont="1"/>
    <xf numFmtId="3" fontId="77" fillId="0" borderId="0" xfId="151" applyNumberFormat="1" applyFont="1"/>
    <xf numFmtId="3" fontId="125" fillId="0" borderId="0" xfId="385" applyNumberFormat="1" applyFont="1"/>
    <xf numFmtId="0" fontId="76" fillId="0" borderId="0" xfId="7" applyFont="1"/>
    <xf numFmtId="167" fontId="74" fillId="0" borderId="0" xfId="151" applyNumberFormat="1" applyFont="1" applyAlignment="1">
      <alignment horizontal="right"/>
    </xf>
    <xf numFmtId="167" fontId="74" fillId="0" borderId="1" xfId="151" applyNumberFormat="1" applyFont="1" applyBorder="1" applyAlignment="1">
      <alignment horizontal="right"/>
    </xf>
    <xf numFmtId="0" fontId="126" fillId="2" borderId="0" xfId="9" applyFont="1" applyFill="1"/>
    <xf numFmtId="167" fontId="72" fillId="0" borderId="0" xfId="0" applyNumberFormat="1" applyFont="1"/>
    <xf numFmtId="0" fontId="77" fillId="0" borderId="0" xfId="2" applyFont="1" applyAlignment="1">
      <alignment horizontal="right"/>
    </xf>
    <xf numFmtId="0" fontId="116" fillId="2" borderId="0" xfId="6" applyFont="1" applyFill="1" applyAlignment="1" applyProtection="1"/>
    <xf numFmtId="0" fontId="89" fillId="0" borderId="1" xfId="2" applyFont="1" applyBorder="1" applyAlignment="1">
      <alignment horizontal="left"/>
    </xf>
    <xf numFmtId="0" fontId="118" fillId="0" borderId="1" xfId="2" applyFont="1" applyBorder="1" applyAlignment="1">
      <alignment horizontal="left"/>
    </xf>
    <xf numFmtId="0" fontId="86" fillId="0" borderId="0" xfId="2" quotePrefix="1" applyFont="1"/>
    <xf numFmtId="169" fontId="86" fillId="0" borderId="0" xfId="2" applyNumberFormat="1" applyFont="1" applyAlignment="1">
      <alignment horizontal="right"/>
    </xf>
    <xf numFmtId="0" fontId="122" fillId="0" borderId="0" xfId="151" applyFont="1"/>
    <xf numFmtId="0" fontId="128" fillId="0" borderId="0" xfId="6" applyFont="1" applyAlignment="1" applyProtection="1"/>
    <xf numFmtId="0" fontId="78" fillId="0" borderId="0" xfId="7" applyFont="1"/>
    <xf numFmtId="0" fontId="111" fillId="0" borderId="0" xfId="7" applyFont="1"/>
    <xf numFmtId="3" fontId="72" fillId="0" borderId="0" xfId="1" applyNumberFormat="1" applyFont="1" applyAlignment="1">
      <alignment horizontal="right"/>
    </xf>
    <xf numFmtId="3" fontId="72" fillId="0" borderId="0" xfId="1" applyNumberFormat="1" applyFont="1" applyAlignment="1">
      <alignment horizontal="right" vertical="top"/>
    </xf>
    <xf numFmtId="0" fontId="129" fillId="0" borderId="0" xfId="2" applyFont="1"/>
    <xf numFmtId="0" fontId="89" fillId="0" borderId="2" xfId="2" applyFont="1" applyBorder="1"/>
    <xf numFmtId="0" fontId="72" fillId="0" borderId="1" xfId="151" applyFont="1" applyBorder="1" applyAlignment="1">
      <alignment horizontal="center"/>
    </xf>
    <xf numFmtId="0" fontId="72" fillId="0" borderId="1" xfId="151" applyFont="1" applyBorder="1" applyAlignment="1">
      <alignment horizontal="right" wrapText="1"/>
    </xf>
    <xf numFmtId="0" fontId="72" fillId="0" borderId="1" xfId="151" applyFont="1" applyBorder="1" applyAlignment="1">
      <alignment horizontal="right"/>
    </xf>
    <xf numFmtId="0" fontId="73" fillId="0" borderId="1" xfId="151" applyFont="1" applyBorder="1" applyAlignment="1">
      <alignment horizontal="right"/>
    </xf>
    <xf numFmtId="0" fontId="81" fillId="0" borderId="0" xfId="151" applyFont="1" applyAlignment="1">
      <alignment horizontal="right"/>
    </xf>
    <xf numFmtId="3" fontId="72" fillId="0" borderId="1" xfId="151" applyNumberFormat="1" applyFont="1" applyBorder="1"/>
    <xf numFmtId="1" fontId="71" fillId="0" borderId="0" xfId="151" applyNumberFormat="1"/>
    <xf numFmtId="3" fontId="86" fillId="0" borderId="1" xfId="400" applyNumberFormat="1" applyFont="1" applyBorder="1"/>
    <xf numFmtId="2" fontId="72" fillId="0" borderId="0" xfId="0" applyNumberFormat="1" applyFont="1"/>
    <xf numFmtId="0" fontId="76" fillId="0" borderId="1" xfId="0" applyFont="1" applyBorder="1" applyAlignment="1">
      <alignment horizontal="left"/>
    </xf>
    <xf numFmtId="0" fontId="73" fillId="0" borderId="1" xfId="0" applyFont="1" applyBorder="1" applyAlignment="1">
      <alignment horizontal="left"/>
    </xf>
    <xf numFmtId="0" fontId="76" fillId="0" borderId="0" xfId="0" applyFont="1" applyAlignment="1">
      <alignment horizontal="right"/>
    </xf>
    <xf numFmtId="0" fontId="76" fillId="0" borderId="0" xfId="2" applyFont="1" applyAlignment="1">
      <alignment horizontal="left"/>
    </xf>
    <xf numFmtId="3" fontId="73" fillId="0" borderId="0" xfId="2" applyNumberFormat="1" applyFont="1" applyAlignment="1">
      <alignment horizontal="right"/>
    </xf>
    <xf numFmtId="0" fontId="88" fillId="0" borderId="0" xfId="2" applyFont="1"/>
    <xf numFmtId="3" fontId="72" fillId="0" borderId="0" xfId="2" applyNumberFormat="1" applyFont="1" applyAlignment="1">
      <alignment horizontal="right" vertical="top" wrapText="1"/>
    </xf>
    <xf numFmtId="3" fontId="73" fillId="0" borderId="0" xfId="2" applyNumberFormat="1" applyFont="1" applyAlignment="1">
      <alignment horizontal="right" vertical="top" wrapText="1"/>
    </xf>
    <xf numFmtId="3" fontId="72" fillId="0" borderId="1" xfId="2" applyNumberFormat="1" applyFont="1" applyBorder="1" applyAlignment="1">
      <alignment horizontal="right" vertical="top" wrapText="1"/>
    </xf>
    <xf numFmtId="3" fontId="72" fillId="0" borderId="1" xfId="2" applyNumberFormat="1" applyFont="1" applyBorder="1" applyAlignment="1">
      <alignment horizontal="right"/>
    </xf>
    <xf numFmtId="3" fontId="73" fillId="0" borderId="0" xfId="2" applyNumberFormat="1" applyFont="1"/>
    <xf numFmtId="3" fontId="72" fillId="0" borderId="0" xfId="7" applyNumberFormat="1" applyFont="1" applyAlignment="1">
      <alignment horizontal="right"/>
    </xf>
    <xf numFmtId="0" fontId="73" fillId="0" borderId="0" xfId="7" applyFont="1" applyAlignment="1">
      <alignment horizontal="right"/>
    </xf>
    <xf numFmtId="14" fontId="73" fillId="0" borderId="0" xfId="7" applyNumberFormat="1" applyFont="1" applyAlignment="1">
      <alignment horizontal="right"/>
    </xf>
    <xf numFmtId="0" fontId="76" fillId="0" borderId="0" xfId="7" applyFont="1" applyAlignment="1">
      <alignment horizontal="right"/>
    </xf>
    <xf numFmtId="0" fontId="73" fillId="0" borderId="1" xfId="7" applyFont="1" applyBorder="1"/>
    <xf numFmtId="0" fontId="73" fillId="0" borderId="1" xfId="7" applyFont="1" applyBorder="1" applyAlignment="1">
      <alignment horizontal="right"/>
    </xf>
    <xf numFmtId="0" fontId="73" fillId="0" borderId="2" xfId="7" applyFont="1" applyBorder="1" applyAlignment="1">
      <alignment horizontal="right"/>
    </xf>
    <xf numFmtId="0" fontId="76" fillId="0" borderId="1" xfId="7" applyFont="1" applyBorder="1"/>
    <xf numFmtId="0" fontId="76" fillId="0" borderId="1" xfId="7" applyFont="1" applyBorder="1" applyAlignment="1">
      <alignment horizontal="right"/>
    </xf>
    <xf numFmtId="0" fontId="73" fillId="0" borderId="0" xfId="7" applyFont="1" applyAlignment="1">
      <alignment horizontal="left"/>
    </xf>
    <xf numFmtId="3" fontId="73" fillId="0" borderId="0" xfId="7" applyNumberFormat="1" applyFont="1" applyAlignment="1">
      <alignment horizontal="right"/>
    </xf>
    <xf numFmtId="3" fontId="75" fillId="0" borderId="0" xfId="7" applyNumberFormat="1" applyFont="1" applyAlignment="1">
      <alignment horizontal="right"/>
    </xf>
    <xf numFmtId="3" fontId="74" fillId="0" borderId="0" xfId="7" applyNumberFormat="1" applyFont="1" applyAlignment="1">
      <alignment horizontal="right"/>
    </xf>
    <xf numFmtId="3" fontId="91" fillId="0" borderId="0" xfId="7" applyNumberFormat="1" applyFont="1" applyAlignment="1">
      <alignment horizontal="right"/>
    </xf>
    <xf numFmtId="3" fontId="77" fillId="0" borderId="0" xfId="7" applyNumberFormat="1" applyFont="1" applyAlignment="1">
      <alignment horizontal="right"/>
    </xf>
    <xf numFmtId="0" fontId="72" fillId="0" borderId="1" xfId="7" applyFont="1" applyBorder="1"/>
    <xf numFmtId="3" fontId="74" fillId="0" borderId="1" xfId="7" applyNumberFormat="1" applyFont="1" applyBorder="1" applyAlignment="1">
      <alignment horizontal="right"/>
    </xf>
    <xf numFmtId="0" fontId="72" fillId="0" borderId="0" xfId="7" applyFont="1" applyAlignment="1">
      <alignment horizontal="left"/>
    </xf>
    <xf numFmtId="3" fontId="72" fillId="0" borderId="1" xfId="7" applyNumberFormat="1" applyFont="1" applyBorder="1" applyAlignment="1">
      <alignment horizontal="right"/>
    </xf>
    <xf numFmtId="0" fontId="71" fillId="0" borderId="0" xfId="7" applyAlignment="1">
      <alignment horizontal="right"/>
    </xf>
    <xf numFmtId="0" fontId="73" fillId="0" borderId="2" xfId="151" applyFont="1" applyBorder="1" applyAlignment="1">
      <alignment horizontal="right"/>
    </xf>
    <xf numFmtId="0" fontId="76" fillId="0" borderId="1" xfId="151" applyFont="1" applyBorder="1" applyAlignment="1">
      <alignment horizontal="right"/>
    </xf>
    <xf numFmtId="0" fontId="72" fillId="0" borderId="0" xfId="7" applyFont="1" applyAlignment="1">
      <alignment horizontal="right"/>
    </xf>
    <xf numFmtId="0" fontId="75" fillId="0" borderId="0" xfId="7" applyFont="1" applyAlignment="1">
      <alignment horizontal="right"/>
    </xf>
    <xf numFmtId="0" fontId="72" fillId="0" borderId="1" xfId="7" applyFont="1" applyBorder="1" applyAlignment="1">
      <alignment horizontal="right"/>
    </xf>
    <xf numFmtId="3" fontId="72" fillId="0" borderId="0" xfId="151" applyNumberFormat="1" applyFont="1" applyAlignment="1">
      <alignment horizontal="right"/>
    </xf>
    <xf numFmtId="3" fontId="72" fillId="0" borderId="1" xfId="151" applyNumberFormat="1" applyFont="1" applyBorder="1" applyAlignment="1">
      <alignment horizontal="right"/>
    </xf>
    <xf numFmtId="0" fontId="93" fillId="0" borderId="0" xfId="7" applyFont="1"/>
    <xf numFmtId="3" fontId="72" fillId="0" borderId="2" xfId="151" applyNumberFormat="1" applyFont="1" applyBorder="1" applyAlignment="1">
      <alignment horizontal="right"/>
    </xf>
    <xf numFmtId="0" fontId="71" fillId="0" borderId="0" xfId="151" applyAlignment="1">
      <alignment horizontal="right"/>
    </xf>
    <xf numFmtId="1" fontId="72" fillId="0" borderId="0" xfId="0" applyNumberFormat="1" applyFont="1"/>
    <xf numFmtId="3" fontId="87" fillId="0" borderId="0" xfId="2" applyNumberFormat="1" applyFont="1" applyAlignment="1">
      <alignment horizontal="right"/>
    </xf>
    <xf numFmtId="3" fontId="74" fillId="0" borderId="0" xfId="2" applyNumberFormat="1" applyFont="1" applyAlignment="1">
      <alignment horizontal="right" vertical="top" wrapText="1"/>
    </xf>
    <xf numFmtId="0" fontId="71" fillId="0" borderId="0" xfId="2"/>
    <xf numFmtId="3" fontId="81" fillId="0" borderId="0" xfId="151" applyNumberFormat="1" applyFont="1" applyAlignment="1">
      <alignment horizontal="left"/>
    </xf>
    <xf numFmtId="3" fontId="74" fillId="0" borderId="0" xfId="531" applyNumberFormat="1" applyFont="1" applyAlignment="1">
      <alignment horizontal="right" wrapText="1"/>
    </xf>
    <xf numFmtId="0" fontId="86" fillId="0" borderId="1" xfId="400" applyFont="1" applyBorder="1" applyAlignment="1">
      <alignment horizontal="left"/>
    </xf>
    <xf numFmtId="0" fontId="89" fillId="0" borderId="1" xfId="2" applyFont="1" applyBorder="1" applyAlignment="1">
      <alignment horizontal="right"/>
    </xf>
    <xf numFmtId="0" fontId="71" fillId="37" borderId="0" xfId="151" applyFill="1"/>
    <xf numFmtId="0" fontId="71" fillId="37" borderId="2" xfId="151" applyFill="1" applyBorder="1"/>
    <xf numFmtId="0" fontId="73" fillId="37" borderId="1" xfId="151" applyFont="1" applyFill="1" applyBorder="1"/>
    <xf numFmtId="0" fontId="73" fillId="37" borderId="2" xfId="151" applyFont="1" applyFill="1" applyBorder="1" applyAlignment="1">
      <alignment horizontal="left"/>
    </xf>
    <xf numFmtId="0" fontId="73" fillId="37" borderId="1" xfId="151" applyFont="1" applyFill="1" applyBorder="1" applyAlignment="1">
      <alignment horizontal="left"/>
    </xf>
    <xf numFmtId="49" fontId="73" fillId="37" borderId="0" xfId="151" applyNumberFormat="1" applyFont="1" applyFill="1" applyAlignment="1">
      <alignment horizontal="right"/>
    </xf>
    <xf numFmtId="0" fontId="73" fillId="37" borderId="0" xfId="151" applyFont="1" applyFill="1"/>
    <xf numFmtId="0" fontId="72" fillId="37" borderId="0" xfId="151" applyFont="1" applyFill="1"/>
    <xf numFmtId="1" fontId="72" fillId="37" borderId="0" xfId="151" applyNumberFormat="1" applyFont="1" applyFill="1"/>
    <xf numFmtId="0" fontId="72" fillId="37" borderId="1" xfId="151" applyFont="1" applyFill="1" applyBorder="1"/>
    <xf numFmtId="1" fontId="71" fillId="37" borderId="0" xfId="151" applyNumberFormat="1" applyFill="1"/>
    <xf numFmtId="0" fontId="131" fillId="0" borderId="0" xfId="2" applyFont="1" applyAlignment="1">
      <alignment horizontal="right"/>
    </xf>
    <xf numFmtId="1" fontId="73" fillId="0" borderId="0" xfId="2" applyNumberFormat="1" applyFont="1"/>
    <xf numFmtId="168" fontId="73" fillId="0" borderId="0" xfId="2" applyNumberFormat="1" applyFont="1"/>
    <xf numFmtId="3" fontId="131" fillId="0" borderId="0" xfId="7" applyNumberFormat="1" applyFont="1" applyAlignment="1">
      <alignment horizontal="right"/>
    </xf>
    <xf numFmtId="3" fontId="76" fillId="0" borderId="0" xfId="7" applyNumberFormat="1" applyFont="1" applyAlignment="1">
      <alignment horizontal="right"/>
    </xf>
    <xf numFmtId="3" fontId="75" fillId="0" borderId="1" xfId="7" applyNumberFormat="1" applyFont="1" applyBorder="1" applyAlignment="1">
      <alignment horizontal="right"/>
    </xf>
    <xf numFmtId="3" fontId="73" fillId="0" borderId="1" xfId="7" applyNumberFormat="1" applyFont="1" applyBorder="1" applyAlignment="1">
      <alignment horizontal="right"/>
    </xf>
    <xf numFmtId="0" fontId="78" fillId="0" borderId="0" xfId="7" applyFont="1" applyAlignment="1">
      <alignment horizontal="right"/>
    </xf>
    <xf numFmtId="3" fontId="73" fillId="0" borderId="1" xfId="151" applyNumberFormat="1" applyFont="1" applyBorder="1" applyAlignment="1">
      <alignment horizontal="right"/>
    </xf>
    <xf numFmtId="3" fontId="73" fillId="0" borderId="2" xfId="151" applyNumberFormat="1" applyFont="1" applyBorder="1" applyAlignment="1">
      <alignment horizontal="right"/>
    </xf>
    <xf numFmtId="1" fontId="73" fillId="0" borderId="0" xfId="0" applyNumberFormat="1" applyFont="1"/>
    <xf numFmtId="2" fontId="72" fillId="0" borderId="0" xfId="0" applyNumberFormat="1" applyFont="1" applyAlignment="1">
      <alignment horizontal="center"/>
    </xf>
    <xf numFmtId="168" fontId="72" fillId="0" borderId="0" xfId="0" applyNumberFormat="1" applyFont="1" applyAlignment="1">
      <alignment horizontal="right"/>
    </xf>
    <xf numFmtId="2" fontId="72" fillId="0" borderId="0" xfId="0" applyNumberFormat="1" applyFont="1" applyAlignment="1">
      <alignment horizontal="right"/>
    </xf>
    <xf numFmtId="0" fontId="73" fillId="0" borderId="0" xfId="0" applyFont="1" applyAlignment="1">
      <alignment horizontal="right" vertical="top"/>
    </xf>
    <xf numFmtId="2" fontId="73" fillId="0" borderId="0" xfId="0" applyNumberFormat="1" applyFont="1" applyAlignment="1">
      <alignment horizontal="center"/>
    </xf>
    <xf numFmtId="1" fontId="89" fillId="0" borderId="0" xfId="2" applyNumberFormat="1" applyFont="1" applyAlignment="1">
      <alignment horizontal="right"/>
    </xf>
    <xf numFmtId="0" fontId="72" fillId="0" borderId="0" xfId="0" applyFont="1" applyAlignment="1">
      <alignment horizontal="left"/>
    </xf>
    <xf numFmtId="0" fontId="87" fillId="0" borderId="0" xfId="2" applyFont="1" applyAlignment="1">
      <alignment horizontal="right"/>
    </xf>
    <xf numFmtId="0" fontId="88" fillId="0" borderId="0" xfId="2" applyFont="1" applyAlignment="1">
      <alignment horizontal="right"/>
    </xf>
    <xf numFmtId="166" fontId="73" fillId="0" borderId="0" xfId="0" applyNumberFormat="1" applyFont="1"/>
    <xf numFmtId="3" fontId="73" fillId="0" borderId="0" xfId="7" applyNumberFormat="1" applyFont="1"/>
    <xf numFmtId="0" fontId="136" fillId="0" borderId="0" xfId="151" applyFont="1"/>
    <xf numFmtId="1" fontId="136" fillId="0" borderId="0" xfId="151" applyNumberFormat="1" applyFont="1"/>
    <xf numFmtId="166" fontId="136" fillId="0" borderId="0" xfId="151" applyNumberFormat="1" applyFont="1"/>
    <xf numFmtId="9" fontId="72" fillId="0" borderId="0" xfId="1536" applyFont="1" applyFill="1"/>
    <xf numFmtId="2" fontId="71" fillId="0" borderId="0" xfId="151" applyNumberFormat="1"/>
    <xf numFmtId="0" fontId="71" fillId="36" borderId="0" xfId="1538" applyFill="1"/>
    <xf numFmtId="0" fontId="138" fillId="36" borderId="0" xfId="1538" applyFont="1" applyFill="1" applyAlignment="1">
      <alignment vertical="center"/>
    </xf>
    <xf numFmtId="0" fontId="78" fillId="36" borderId="0" xfId="1538" applyFont="1" applyFill="1"/>
    <xf numFmtId="0" fontId="78" fillId="0" borderId="0" xfId="1538" applyFont="1"/>
    <xf numFmtId="0" fontId="71" fillId="36" borderId="0" xfId="1539" applyFont="1" applyFill="1" applyAlignment="1">
      <alignment horizontal="left"/>
    </xf>
    <xf numFmtId="0" fontId="139" fillId="36" borderId="0" xfId="1539" applyFont="1" applyFill="1" applyAlignment="1">
      <alignment horizontal="left"/>
    </xf>
    <xf numFmtId="0" fontId="71" fillId="36" borderId="0" xfId="1539" applyFont="1" applyFill="1"/>
    <xf numFmtId="0" fontId="71" fillId="36" borderId="0" xfId="1539" quotePrefix="1" applyFont="1" applyFill="1" applyAlignment="1">
      <alignment horizontal="left"/>
    </xf>
    <xf numFmtId="0" fontId="140" fillId="36" borderId="0" xfId="1539" applyFont="1" applyFill="1" applyAlignment="1">
      <alignment horizontal="left"/>
    </xf>
    <xf numFmtId="0" fontId="71" fillId="36" borderId="0" xfId="1539" applyFont="1" applyFill="1" applyAlignment="1">
      <alignment wrapText="1"/>
    </xf>
    <xf numFmtId="0" fontId="71" fillId="36" borderId="0" xfId="1538" applyFill="1" applyAlignment="1">
      <alignment wrapText="1"/>
    </xf>
    <xf numFmtId="0" fontId="71" fillId="36" borderId="0" xfId="151" applyFill="1"/>
    <xf numFmtId="0" fontId="119" fillId="35" borderId="0" xfId="151" applyFont="1" applyFill="1" applyAlignment="1">
      <alignment horizontal="center" vertical="center"/>
    </xf>
    <xf numFmtId="0" fontId="71" fillId="0" borderId="0" xfId="151" applyAlignment="1">
      <alignment wrapText="1"/>
    </xf>
    <xf numFmtId="0" fontId="76" fillId="0" borderId="12" xfId="151" applyFont="1" applyBorder="1" applyAlignment="1">
      <alignment wrapText="1"/>
    </xf>
    <xf numFmtId="0" fontId="76" fillId="0" borderId="12" xfId="151" applyFont="1" applyBorder="1"/>
    <xf numFmtId="0" fontId="76" fillId="0" borderId="12" xfId="0" applyFont="1" applyBorder="1" applyAlignment="1">
      <alignment wrapText="1"/>
    </xf>
    <xf numFmtId="0" fontId="76" fillId="0" borderId="12" xfId="0" applyFont="1" applyBorder="1"/>
    <xf numFmtId="0" fontId="73" fillId="0" borderId="12" xfId="0" applyFont="1" applyBorder="1" applyAlignment="1">
      <alignment horizontal="right"/>
    </xf>
    <xf numFmtId="3" fontId="77" fillId="0" borderId="0" xfId="151" applyNumberFormat="1" applyFont="1" applyAlignment="1">
      <alignment horizontal="right"/>
    </xf>
    <xf numFmtId="166" fontId="72" fillId="0" borderId="1" xfId="151" applyNumberFormat="1" applyFont="1" applyBorder="1"/>
    <xf numFmtId="0" fontId="71" fillId="0" borderId="0" xfId="1540"/>
    <xf numFmtId="0" fontId="132" fillId="0" borderId="0" xfId="2" applyFont="1"/>
    <xf numFmtId="0" fontId="132" fillId="0" borderId="1" xfId="2" applyFont="1" applyBorder="1"/>
    <xf numFmtId="0" fontId="78" fillId="0" borderId="1" xfId="2" applyFont="1" applyBorder="1"/>
    <xf numFmtId="3" fontId="73" fillId="0" borderId="1" xfId="0" applyNumberFormat="1" applyFont="1" applyBorder="1" applyAlignment="1">
      <alignment horizontal="right"/>
    </xf>
    <xf numFmtId="0" fontId="72" fillId="0" borderId="0" xfId="151" applyFont="1" applyAlignment="1">
      <alignment wrapText="1"/>
    </xf>
    <xf numFmtId="0" fontId="143" fillId="35" borderId="0" xfId="151" applyFont="1" applyFill="1" applyAlignment="1">
      <alignment horizontal="center" vertical="center"/>
    </xf>
    <xf numFmtId="0" fontId="130" fillId="0" borderId="0" xfId="151" applyFont="1"/>
    <xf numFmtId="0" fontId="73" fillId="0" borderId="12" xfId="151" applyFont="1" applyBorder="1" applyAlignment="1">
      <alignment horizontal="right"/>
    </xf>
    <xf numFmtId="0" fontId="76" fillId="0" borderId="0" xfId="151" applyFont="1" applyAlignment="1">
      <alignment wrapText="1"/>
    </xf>
    <xf numFmtId="3" fontId="72" fillId="0" borderId="2" xfId="0" applyNumberFormat="1" applyFont="1" applyBorder="1" applyAlignment="1">
      <alignment horizontal="right"/>
    </xf>
    <xf numFmtId="166" fontId="72" fillId="0" borderId="0" xfId="0" applyNumberFormat="1" applyFont="1" applyAlignment="1">
      <alignment horizontal="right"/>
    </xf>
    <xf numFmtId="166" fontId="73" fillId="0" borderId="2" xfId="0" applyNumberFormat="1" applyFont="1" applyBorder="1" applyAlignment="1">
      <alignment horizontal="right"/>
    </xf>
    <xf numFmtId="166" fontId="73" fillId="0" borderId="1" xfId="0" applyNumberFormat="1" applyFont="1" applyBorder="1" applyAlignment="1">
      <alignment horizontal="right"/>
    </xf>
    <xf numFmtId="0" fontId="89" fillId="0" borderId="0" xfId="3024" applyFont="1" applyAlignment="1">
      <alignment horizontal="right"/>
    </xf>
    <xf numFmtId="0" fontId="86" fillId="0" borderId="0" xfId="3024" applyFont="1" applyAlignment="1">
      <alignment horizontal="right"/>
    </xf>
    <xf numFmtId="0" fontId="72" fillId="0" borderId="0" xfId="3024" applyFont="1" applyAlignment="1">
      <alignment horizontal="right" vertical="top"/>
    </xf>
    <xf numFmtId="0" fontId="89" fillId="0" borderId="0" xfId="3025" applyFont="1" applyAlignment="1">
      <alignment horizontal="right"/>
    </xf>
    <xf numFmtId="0" fontId="86" fillId="0" borderId="0" xfId="3025" applyFont="1" applyAlignment="1">
      <alignment horizontal="right"/>
    </xf>
    <xf numFmtId="0" fontId="90" fillId="0" borderId="0" xfId="3024" applyFont="1" applyAlignment="1">
      <alignment horizontal="right"/>
    </xf>
    <xf numFmtId="0" fontId="110" fillId="0" borderId="0" xfId="3024" applyFont="1" applyAlignment="1">
      <alignment horizontal="right"/>
    </xf>
    <xf numFmtId="0" fontId="89" fillId="0" borderId="1" xfId="3024" applyFont="1" applyBorder="1" applyAlignment="1">
      <alignment horizontal="right"/>
    </xf>
    <xf numFmtId="0" fontId="86" fillId="0" borderId="1" xfId="3024" applyFont="1" applyBorder="1" applyAlignment="1">
      <alignment horizontal="right"/>
    </xf>
    <xf numFmtId="1" fontId="89" fillId="0" borderId="0" xfId="3024" applyNumberFormat="1" applyFont="1" applyAlignment="1">
      <alignment horizontal="right"/>
    </xf>
    <xf numFmtId="1" fontId="86" fillId="0" borderId="0" xfId="3024" applyNumberFormat="1" applyFont="1" applyAlignment="1">
      <alignment horizontal="right"/>
    </xf>
    <xf numFmtId="1" fontId="75" fillId="0" borderId="0" xfId="2" applyNumberFormat="1" applyFont="1" applyAlignment="1">
      <alignment horizontal="right"/>
    </xf>
    <xf numFmtId="0" fontId="75" fillId="0" borderId="0" xfId="151" applyFont="1" applyAlignment="1">
      <alignment horizontal="right"/>
    </xf>
    <xf numFmtId="0" fontId="75" fillId="0" borderId="1" xfId="151" applyFont="1" applyBorder="1" applyAlignment="1">
      <alignment horizontal="right"/>
    </xf>
    <xf numFmtId="0" fontId="74" fillId="0" borderId="0" xfId="151" applyFont="1" applyAlignment="1">
      <alignment horizontal="right"/>
    </xf>
    <xf numFmtId="0" fontId="89" fillId="0" borderId="0" xfId="3026" applyFont="1" applyAlignment="1">
      <alignment horizontal="right"/>
    </xf>
    <xf numFmtId="0" fontId="86" fillId="0" borderId="0" xfId="3026" applyFont="1" applyAlignment="1">
      <alignment horizontal="right"/>
    </xf>
    <xf numFmtId="0" fontId="72" fillId="0" borderId="0" xfId="3026" applyFont="1" applyAlignment="1">
      <alignment horizontal="right" vertical="top"/>
    </xf>
    <xf numFmtId="1" fontId="86" fillId="0" borderId="0" xfId="3026" applyNumberFormat="1" applyFont="1" applyAlignment="1">
      <alignment horizontal="right"/>
    </xf>
    <xf numFmtId="0" fontId="89" fillId="0" borderId="0" xfId="3027" applyFont="1" applyAlignment="1">
      <alignment horizontal="right"/>
    </xf>
    <xf numFmtId="0" fontId="86" fillId="0" borderId="0" xfId="3027" applyFont="1" applyAlignment="1">
      <alignment horizontal="right"/>
    </xf>
    <xf numFmtId="0" fontId="89" fillId="0" borderId="1" xfId="3027" applyFont="1" applyBorder="1" applyAlignment="1">
      <alignment horizontal="right"/>
    </xf>
    <xf numFmtId="0" fontId="86" fillId="0" borderId="1" xfId="3027" applyFont="1" applyBorder="1" applyAlignment="1">
      <alignment horizontal="right"/>
    </xf>
    <xf numFmtId="0" fontId="86" fillId="0" borderId="1" xfId="3026" applyFont="1" applyBorder="1" applyAlignment="1">
      <alignment horizontal="right"/>
    </xf>
    <xf numFmtId="0" fontId="72" fillId="0" borderId="1" xfId="3026" applyFont="1" applyBorder="1" applyAlignment="1">
      <alignment horizontal="right" vertical="top"/>
    </xf>
    <xf numFmtId="0" fontId="76" fillId="0" borderId="0" xfId="151" applyFont="1" applyAlignment="1">
      <alignment horizontal="right"/>
    </xf>
    <xf numFmtId="0" fontId="77" fillId="0" borderId="0" xfId="151" applyFont="1" applyAlignment="1">
      <alignment horizontal="right"/>
    </xf>
    <xf numFmtId="0" fontId="131" fillId="0" borderId="0" xfId="151" applyFont="1" applyAlignment="1">
      <alignment horizontal="right"/>
    </xf>
    <xf numFmtId="0" fontId="110" fillId="0" borderId="0" xfId="3026" applyFont="1" applyAlignment="1">
      <alignment horizontal="right"/>
    </xf>
    <xf numFmtId="0" fontId="89" fillId="0" borderId="1" xfId="3026" applyFont="1" applyBorder="1" applyAlignment="1">
      <alignment horizontal="right"/>
    </xf>
    <xf numFmtId="0" fontId="89" fillId="0" borderId="0" xfId="3028" applyFont="1" applyAlignment="1">
      <alignment horizontal="right"/>
    </xf>
    <xf numFmtId="0" fontId="86" fillId="0" borderId="0" xfId="3028" applyFont="1" applyAlignment="1">
      <alignment horizontal="right"/>
    </xf>
    <xf numFmtId="0" fontId="89" fillId="0" borderId="1" xfId="3028" applyFont="1" applyBorder="1" applyAlignment="1">
      <alignment horizontal="right"/>
    </xf>
    <xf numFmtId="0" fontId="86" fillId="0" borderId="1" xfId="3028" applyFont="1" applyBorder="1" applyAlignment="1">
      <alignment horizontal="right"/>
    </xf>
    <xf numFmtId="0" fontId="89" fillId="0" borderId="0" xfId="3029" applyFont="1" applyAlignment="1">
      <alignment horizontal="right"/>
    </xf>
    <xf numFmtId="0" fontId="86" fillId="0" borderId="0" xfId="3029" applyFont="1" applyAlignment="1">
      <alignment horizontal="right"/>
    </xf>
    <xf numFmtId="0" fontId="73" fillId="0" borderId="2" xfId="2" applyFont="1" applyBorder="1" applyAlignment="1">
      <alignment horizontal="right"/>
    </xf>
    <xf numFmtId="0" fontId="72" fillId="0" borderId="2" xfId="2" applyFont="1" applyBorder="1" applyAlignment="1">
      <alignment horizontal="right"/>
    </xf>
    <xf numFmtId="0" fontId="89" fillId="0" borderId="0" xfId="3030" applyFont="1" applyAlignment="1">
      <alignment horizontal="right"/>
    </xf>
    <xf numFmtId="0" fontId="86" fillId="0" borderId="0" xfId="3030" applyFont="1" applyAlignment="1">
      <alignment horizontal="right"/>
    </xf>
    <xf numFmtId="0" fontId="89" fillId="0" borderId="1" xfId="3030" applyFont="1" applyBorder="1" applyAlignment="1">
      <alignment horizontal="right"/>
    </xf>
    <xf numFmtId="0" fontId="86" fillId="0" borderId="1" xfId="3030" applyFont="1" applyBorder="1" applyAlignment="1">
      <alignment horizontal="right"/>
    </xf>
    <xf numFmtId="1" fontId="73" fillId="0" borderId="0" xfId="2" applyNumberFormat="1" applyFont="1" applyAlignment="1">
      <alignment horizontal="right"/>
    </xf>
    <xf numFmtId="0" fontId="73" fillId="0" borderId="0" xfId="3027" applyFont="1" applyAlignment="1">
      <alignment horizontal="right"/>
    </xf>
    <xf numFmtId="0" fontId="72" fillId="0" borderId="0" xfId="3027" applyFont="1" applyAlignment="1">
      <alignment horizontal="right"/>
    </xf>
    <xf numFmtId="0" fontId="73" fillId="0" borderId="1" xfId="3027" applyFont="1" applyBorder="1" applyAlignment="1">
      <alignment horizontal="right"/>
    </xf>
    <xf numFmtId="0" fontId="72" fillId="0" borderId="1" xfId="3027" applyFont="1" applyBorder="1" applyAlignment="1">
      <alignment horizontal="right"/>
    </xf>
    <xf numFmtId="0" fontId="72" fillId="0" borderId="0" xfId="3030" applyFont="1" applyAlignment="1">
      <alignment horizontal="right"/>
    </xf>
    <xf numFmtId="0" fontId="72" fillId="0" borderId="1" xfId="3030" applyFont="1" applyBorder="1" applyAlignment="1">
      <alignment horizontal="right"/>
    </xf>
    <xf numFmtId="0" fontId="73" fillId="0" borderId="0" xfId="3030" applyFont="1" applyAlignment="1">
      <alignment horizontal="right"/>
    </xf>
    <xf numFmtId="0" fontId="73" fillId="0" borderId="1" xfId="3030" applyFont="1" applyBorder="1" applyAlignment="1">
      <alignment horizontal="right"/>
    </xf>
    <xf numFmtId="0" fontId="77" fillId="0" borderId="0" xfId="3030" applyFont="1" applyAlignment="1">
      <alignment horizontal="right"/>
    </xf>
    <xf numFmtId="0" fontId="76" fillId="0" borderId="0" xfId="3030" applyFont="1" applyAlignment="1">
      <alignment horizontal="right"/>
    </xf>
    <xf numFmtId="0" fontId="90" fillId="0" borderId="2" xfId="3030" applyFont="1" applyBorder="1" applyAlignment="1">
      <alignment horizontal="right"/>
    </xf>
    <xf numFmtId="0" fontId="110" fillId="0" borderId="2" xfId="3030" applyFont="1" applyBorder="1" applyAlignment="1">
      <alignment horizontal="right"/>
    </xf>
    <xf numFmtId="166" fontId="89" fillId="0" borderId="0" xfId="2" applyNumberFormat="1" applyFont="1" applyAlignment="1">
      <alignment horizontal="right"/>
    </xf>
    <xf numFmtId="170" fontId="73" fillId="0" borderId="0" xfId="151" applyNumberFormat="1" applyFont="1"/>
    <xf numFmtId="170" fontId="73" fillId="0" borderId="0" xfId="7" applyNumberFormat="1" applyFont="1"/>
    <xf numFmtId="167" fontId="73" fillId="0" borderId="0" xfId="0" applyNumberFormat="1" applyFont="1"/>
    <xf numFmtId="0" fontId="82" fillId="0" borderId="0" xfId="6" applyAlignment="1" applyProtection="1">
      <alignment horizontal="right"/>
    </xf>
    <xf numFmtId="171" fontId="147" fillId="0" borderId="0" xfId="8" applyNumberFormat="1" applyFont="1" applyAlignment="1">
      <alignment horizontal="right" vertical="center" shrinkToFit="1"/>
    </xf>
    <xf numFmtId="167" fontId="147" fillId="0" borderId="0" xfId="8" applyNumberFormat="1" applyFont="1" applyAlignment="1">
      <alignment horizontal="right" vertical="center" shrinkToFit="1"/>
    </xf>
    <xf numFmtId="171" fontId="147" fillId="38" borderId="0" xfId="8" applyNumberFormat="1" applyFont="1" applyFill="1" applyAlignment="1">
      <alignment horizontal="right" vertical="center" shrinkToFit="1"/>
    </xf>
    <xf numFmtId="167" fontId="147" fillId="38" borderId="0" xfId="8" applyNumberFormat="1" applyFont="1" applyFill="1" applyAlignment="1">
      <alignment horizontal="right" vertical="center" shrinkToFit="1"/>
    </xf>
    <xf numFmtId="3" fontId="147" fillId="0" borderId="0" xfId="8" applyNumberFormat="1" applyFont="1" applyAlignment="1">
      <alignment horizontal="right" vertical="center" shrinkToFit="1"/>
    </xf>
    <xf numFmtId="3" fontId="147" fillId="38" borderId="0" xfId="8" applyNumberFormat="1" applyFont="1" applyFill="1" applyAlignment="1">
      <alignment horizontal="right" vertical="center" shrinkToFit="1"/>
    </xf>
    <xf numFmtId="171" fontId="146" fillId="0" borderId="2" xfId="8" applyNumberFormat="1" applyFont="1" applyBorder="1" applyAlignment="1">
      <alignment horizontal="right" vertical="center" shrinkToFit="1"/>
    </xf>
    <xf numFmtId="3" fontId="146" fillId="0" borderId="2" xfId="8" applyNumberFormat="1" applyFont="1" applyBorder="1" applyAlignment="1">
      <alignment horizontal="right" vertical="center" shrinkToFit="1"/>
    </xf>
    <xf numFmtId="3" fontId="146" fillId="38" borderId="1" xfId="8" applyNumberFormat="1" applyFont="1" applyFill="1" applyBorder="1" applyAlignment="1">
      <alignment horizontal="right" vertical="center" shrinkToFit="1"/>
    </xf>
    <xf numFmtId="0" fontId="119" fillId="35" borderId="0" xfId="151" applyFont="1" applyFill="1" applyAlignment="1">
      <alignment vertical="center"/>
    </xf>
    <xf numFmtId="0" fontId="71" fillId="0" borderId="0" xfId="151" applyAlignment="1">
      <alignment vertical="center"/>
    </xf>
    <xf numFmtId="0" fontId="78" fillId="3" borderId="0" xfId="9" applyFont="1" applyFill="1" applyAlignment="1">
      <alignment horizontal="center"/>
    </xf>
    <xf numFmtId="0" fontId="119" fillId="35" borderId="0" xfId="151" applyFont="1" applyFill="1" applyAlignment="1">
      <alignment horizontal="center" vertical="center"/>
    </xf>
    <xf numFmtId="0" fontId="71" fillId="0" borderId="0" xfId="151" applyAlignment="1">
      <alignment horizontal="center" vertical="center"/>
    </xf>
    <xf numFmtId="0" fontId="119" fillId="35" borderId="0" xfId="1538" applyFont="1" applyFill="1" applyAlignment="1">
      <alignment horizontal="center" vertical="center"/>
    </xf>
    <xf numFmtId="0" fontId="141" fillId="0" borderId="2" xfId="151" applyFont="1" applyBorder="1" applyAlignment="1">
      <alignment horizontal="center"/>
    </xf>
    <xf numFmtId="0" fontId="0" fillId="0" borderId="2" xfId="0" applyBorder="1"/>
    <xf numFmtId="0" fontId="89" fillId="0" borderId="2" xfId="2" applyFont="1" applyBorder="1" applyAlignment="1">
      <alignment horizontal="right" wrapText="1"/>
    </xf>
    <xf numFmtId="0" fontId="110" fillId="0" borderId="1" xfId="2" applyFont="1" applyBorder="1" applyAlignment="1">
      <alignment horizontal="right" wrapText="1"/>
    </xf>
    <xf numFmtId="0" fontId="72" fillId="0" borderId="0" xfId="151" applyFont="1" applyAlignment="1">
      <alignment wrapText="1"/>
    </xf>
    <xf numFmtId="0" fontId="72" fillId="0" borderId="1" xfId="151" applyFont="1" applyBorder="1" applyAlignment="1">
      <alignment wrapText="1"/>
    </xf>
  </cellXfs>
  <cellStyles count="6004">
    <cellStyle name="20 % - Dekorfärg1" xfId="28" builtinId="30" customBuiltin="1"/>
    <cellStyle name="20 % - Dekorfärg1 10" xfId="1328" xr:uid="{00000000-0005-0000-0000-000001000000}"/>
    <cellStyle name="20 % - Dekorfärg1 10 2" xfId="2816" xr:uid="{00000000-0005-0000-0000-000002000000}"/>
    <cellStyle name="20 % - Dekorfärg1 10 2 2" xfId="5789" xr:uid="{00000000-0005-0000-0000-000003000000}"/>
    <cellStyle name="20 % - Dekorfärg1 10 3" xfId="4305" xr:uid="{00000000-0005-0000-0000-000004000000}"/>
    <cellStyle name="20 % - Dekorfärg1 11" xfId="1342" xr:uid="{00000000-0005-0000-0000-000005000000}"/>
    <cellStyle name="20 % - Dekorfärg1 11 2" xfId="2830" xr:uid="{00000000-0005-0000-0000-000006000000}"/>
    <cellStyle name="20 % - Dekorfärg1 11 2 2" xfId="5803" xr:uid="{00000000-0005-0000-0000-000007000000}"/>
    <cellStyle name="20 % - Dekorfärg1 11 3" xfId="4319" xr:uid="{00000000-0005-0000-0000-000008000000}"/>
    <cellStyle name="20 % - Dekorfärg1 12" xfId="1356" xr:uid="{00000000-0005-0000-0000-000009000000}"/>
    <cellStyle name="20 % - Dekorfärg1 12 2" xfId="2844" xr:uid="{00000000-0005-0000-0000-00000A000000}"/>
    <cellStyle name="20 % - Dekorfärg1 12 2 2" xfId="5817" xr:uid="{00000000-0005-0000-0000-00000B000000}"/>
    <cellStyle name="20 % - Dekorfärg1 12 3" xfId="4333" xr:uid="{00000000-0005-0000-0000-00000C000000}"/>
    <cellStyle name="20 % - Dekorfärg1 13" xfId="1370" xr:uid="{00000000-0005-0000-0000-00000D000000}"/>
    <cellStyle name="20 % - Dekorfärg1 13 2" xfId="2858" xr:uid="{00000000-0005-0000-0000-00000E000000}"/>
    <cellStyle name="20 % - Dekorfärg1 13 2 2" xfId="5831" xr:uid="{00000000-0005-0000-0000-00000F000000}"/>
    <cellStyle name="20 % - Dekorfärg1 13 3" xfId="4347" xr:uid="{00000000-0005-0000-0000-000010000000}"/>
    <cellStyle name="20 % - Dekorfärg1 14" xfId="1384" xr:uid="{00000000-0005-0000-0000-000011000000}"/>
    <cellStyle name="20 % - Dekorfärg1 14 2" xfId="2872" xr:uid="{00000000-0005-0000-0000-000012000000}"/>
    <cellStyle name="20 % - Dekorfärg1 14 2 2" xfId="5845" xr:uid="{00000000-0005-0000-0000-000013000000}"/>
    <cellStyle name="20 % - Dekorfärg1 14 3" xfId="4361" xr:uid="{00000000-0005-0000-0000-000014000000}"/>
    <cellStyle name="20 % - Dekorfärg1 15" xfId="1398" xr:uid="{00000000-0005-0000-0000-000015000000}"/>
    <cellStyle name="20 % - Dekorfärg1 15 2" xfId="2886" xr:uid="{00000000-0005-0000-0000-000016000000}"/>
    <cellStyle name="20 % - Dekorfärg1 15 2 2" xfId="5859" xr:uid="{00000000-0005-0000-0000-000017000000}"/>
    <cellStyle name="20 % - Dekorfärg1 15 3" xfId="4375" xr:uid="{00000000-0005-0000-0000-000018000000}"/>
    <cellStyle name="20 % - Dekorfärg1 16" xfId="1412" xr:uid="{00000000-0005-0000-0000-000019000000}"/>
    <cellStyle name="20 % - Dekorfärg1 16 2" xfId="2900" xr:uid="{00000000-0005-0000-0000-00001A000000}"/>
    <cellStyle name="20 % - Dekorfärg1 16 2 2" xfId="5873" xr:uid="{00000000-0005-0000-0000-00001B000000}"/>
    <cellStyle name="20 % - Dekorfärg1 16 3" xfId="4389" xr:uid="{00000000-0005-0000-0000-00001C000000}"/>
    <cellStyle name="20 % - Dekorfärg1 17" xfId="1426" xr:uid="{00000000-0005-0000-0000-00001D000000}"/>
    <cellStyle name="20 % - Dekorfärg1 17 2" xfId="2914" xr:uid="{00000000-0005-0000-0000-00001E000000}"/>
    <cellStyle name="20 % - Dekorfärg1 17 2 2" xfId="5887" xr:uid="{00000000-0005-0000-0000-00001F000000}"/>
    <cellStyle name="20 % - Dekorfärg1 17 3" xfId="4403" xr:uid="{00000000-0005-0000-0000-000020000000}"/>
    <cellStyle name="20 % - Dekorfärg1 18" xfId="1440" xr:uid="{00000000-0005-0000-0000-000021000000}"/>
    <cellStyle name="20 % - Dekorfärg1 18 2" xfId="2928" xr:uid="{00000000-0005-0000-0000-000022000000}"/>
    <cellStyle name="20 % - Dekorfärg1 18 2 2" xfId="5901" xr:uid="{00000000-0005-0000-0000-000023000000}"/>
    <cellStyle name="20 % - Dekorfärg1 18 3" xfId="4417" xr:uid="{00000000-0005-0000-0000-000024000000}"/>
    <cellStyle name="20 % - Dekorfärg1 19" xfId="1454" xr:uid="{00000000-0005-0000-0000-000025000000}"/>
    <cellStyle name="20 % - Dekorfärg1 19 2" xfId="2942" xr:uid="{00000000-0005-0000-0000-000026000000}"/>
    <cellStyle name="20 % - Dekorfärg1 19 2 2" xfId="5915" xr:uid="{00000000-0005-0000-0000-000027000000}"/>
    <cellStyle name="20 % - Dekorfärg1 19 3" xfId="4431" xr:uid="{00000000-0005-0000-0000-000028000000}"/>
    <cellStyle name="20 % - Dekorfärg1 2" xfId="630" xr:uid="{00000000-0005-0000-0000-000029000000}"/>
    <cellStyle name="20 % - Dekorfärg1 2 2" xfId="2129" xr:uid="{00000000-0005-0000-0000-00002A000000}"/>
    <cellStyle name="20 % - Dekorfärg1 2 2 2" xfId="5102" xr:uid="{00000000-0005-0000-0000-00002B000000}"/>
    <cellStyle name="20 % - Dekorfärg1 2 3" xfId="3618" xr:uid="{00000000-0005-0000-0000-00002C000000}"/>
    <cellStyle name="20 % - Dekorfärg1 20" xfId="1468" xr:uid="{00000000-0005-0000-0000-00002D000000}"/>
    <cellStyle name="20 % - Dekorfärg1 20 2" xfId="2956" xr:uid="{00000000-0005-0000-0000-00002E000000}"/>
    <cellStyle name="20 % - Dekorfärg1 20 2 2" xfId="5929" xr:uid="{00000000-0005-0000-0000-00002F000000}"/>
    <cellStyle name="20 % - Dekorfärg1 20 3" xfId="4445" xr:uid="{00000000-0005-0000-0000-000030000000}"/>
    <cellStyle name="20 % - Dekorfärg1 21" xfId="1482" xr:uid="{00000000-0005-0000-0000-000031000000}"/>
    <cellStyle name="20 % - Dekorfärg1 21 2" xfId="2970" xr:uid="{00000000-0005-0000-0000-000032000000}"/>
    <cellStyle name="20 % - Dekorfärg1 21 2 2" xfId="5943" xr:uid="{00000000-0005-0000-0000-000033000000}"/>
    <cellStyle name="20 % - Dekorfärg1 21 3" xfId="4459" xr:uid="{00000000-0005-0000-0000-000034000000}"/>
    <cellStyle name="20 % - Dekorfärg1 22" xfId="1496" xr:uid="{00000000-0005-0000-0000-000035000000}"/>
    <cellStyle name="20 % - Dekorfärg1 22 2" xfId="2984" xr:uid="{00000000-0005-0000-0000-000036000000}"/>
    <cellStyle name="20 % - Dekorfärg1 22 2 2" xfId="5957" xr:uid="{00000000-0005-0000-0000-000037000000}"/>
    <cellStyle name="20 % - Dekorfärg1 22 3" xfId="4473" xr:uid="{00000000-0005-0000-0000-000038000000}"/>
    <cellStyle name="20 % - Dekorfärg1 23" xfId="1510" xr:uid="{00000000-0005-0000-0000-000039000000}"/>
    <cellStyle name="20 % - Dekorfärg1 23 2" xfId="2998" xr:uid="{00000000-0005-0000-0000-00003A000000}"/>
    <cellStyle name="20 % - Dekorfärg1 23 2 2" xfId="5971" xr:uid="{00000000-0005-0000-0000-00003B000000}"/>
    <cellStyle name="20 % - Dekorfärg1 23 3" xfId="4487" xr:uid="{00000000-0005-0000-0000-00003C000000}"/>
    <cellStyle name="20 % - Dekorfärg1 24" xfId="1524" xr:uid="{00000000-0005-0000-0000-00003D000000}"/>
    <cellStyle name="20 % - Dekorfärg1 24 2" xfId="3012" xr:uid="{00000000-0005-0000-0000-00003E000000}"/>
    <cellStyle name="20 % - Dekorfärg1 24 2 2" xfId="5985" xr:uid="{00000000-0005-0000-0000-00003F000000}"/>
    <cellStyle name="20 % - Dekorfärg1 24 3" xfId="4501" xr:uid="{00000000-0005-0000-0000-000040000000}"/>
    <cellStyle name="20 % - Dekorfärg1 25" xfId="1543" xr:uid="{00000000-0005-0000-0000-000041000000}"/>
    <cellStyle name="20 % - Dekorfärg1 25 2" xfId="4516" xr:uid="{00000000-0005-0000-0000-000042000000}"/>
    <cellStyle name="20 % - Dekorfärg1 26" xfId="3033" xr:uid="{00000000-0005-0000-0000-000043000000}"/>
    <cellStyle name="20 % - Dekorfärg1 3" xfId="1229" xr:uid="{00000000-0005-0000-0000-000044000000}"/>
    <cellStyle name="20 % - Dekorfärg1 3 2" xfId="2717" xr:uid="{00000000-0005-0000-0000-000045000000}"/>
    <cellStyle name="20 % - Dekorfärg1 3 2 2" xfId="5690" xr:uid="{00000000-0005-0000-0000-000046000000}"/>
    <cellStyle name="20 % - Dekorfärg1 3 3" xfId="4206" xr:uid="{00000000-0005-0000-0000-000047000000}"/>
    <cellStyle name="20 % - Dekorfärg1 4" xfId="1243" xr:uid="{00000000-0005-0000-0000-000048000000}"/>
    <cellStyle name="20 % - Dekorfärg1 4 2" xfId="2731" xr:uid="{00000000-0005-0000-0000-000049000000}"/>
    <cellStyle name="20 % - Dekorfärg1 4 2 2" xfId="5704" xr:uid="{00000000-0005-0000-0000-00004A000000}"/>
    <cellStyle name="20 % - Dekorfärg1 4 3" xfId="4220" xr:uid="{00000000-0005-0000-0000-00004B000000}"/>
    <cellStyle name="20 % - Dekorfärg1 5" xfId="1257" xr:uid="{00000000-0005-0000-0000-00004C000000}"/>
    <cellStyle name="20 % - Dekorfärg1 5 2" xfId="2745" xr:uid="{00000000-0005-0000-0000-00004D000000}"/>
    <cellStyle name="20 % - Dekorfärg1 5 2 2" xfId="5718" xr:uid="{00000000-0005-0000-0000-00004E000000}"/>
    <cellStyle name="20 % - Dekorfärg1 5 3" xfId="4234" xr:uid="{00000000-0005-0000-0000-00004F000000}"/>
    <cellStyle name="20 % - Dekorfärg1 6" xfId="1271" xr:uid="{00000000-0005-0000-0000-000050000000}"/>
    <cellStyle name="20 % - Dekorfärg1 6 2" xfId="2759" xr:uid="{00000000-0005-0000-0000-000051000000}"/>
    <cellStyle name="20 % - Dekorfärg1 6 2 2" xfId="5732" xr:uid="{00000000-0005-0000-0000-000052000000}"/>
    <cellStyle name="20 % - Dekorfärg1 6 3" xfId="4248" xr:uid="{00000000-0005-0000-0000-000053000000}"/>
    <cellStyle name="20 % - Dekorfärg1 7" xfId="1285" xr:uid="{00000000-0005-0000-0000-000054000000}"/>
    <cellStyle name="20 % - Dekorfärg1 7 2" xfId="2773" xr:uid="{00000000-0005-0000-0000-000055000000}"/>
    <cellStyle name="20 % - Dekorfärg1 7 2 2" xfId="5746" xr:uid="{00000000-0005-0000-0000-000056000000}"/>
    <cellStyle name="20 % - Dekorfärg1 7 3" xfId="4262" xr:uid="{00000000-0005-0000-0000-000057000000}"/>
    <cellStyle name="20 % - Dekorfärg1 8" xfId="1299" xr:uid="{00000000-0005-0000-0000-000058000000}"/>
    <cellStyle name="20 % - Dekorfärg1 8 2" xfId="2787" xr:uid="{00000000-0005-0000-0000-000059000000}"/>
    <cellStyle name="20 % - Dekorfärg1 8 2 2" xfId="5760" xr:uid="{00000000-0005-0000-0000-00005A000000}"/>
    <cellStyle name="20 % - Dekorfärg1 8 3" xfId="4276" xr:uid="{00000000-0005-0000-0000-00005B000000}"/>
    <cellStyle name="20 % - Dekorfärg1 9" xfId="1313" xr:uid="{00000000-0005-0000-0000-00005C000000}"/>
    <cellStyle name="20 % - Dekorfärg1 9 2" xfId="2801" xr:uid="{00000000-0005-0000-0000-00005D000000}"/>
    <cellStyle name="20 % - Dekorfärg1 9 2 2" xfId="5774" xr:uid="{00000000-0005-0000-0000-00005E000000}"/>
    <cellStyle name="20 % - Dekorfärg1 9 3" xfId="4290" xr:uid="{00000000-0005-0000-0000-00005F000000}"/>
    <cellStyle name="20 % - Dekorfärg2" xfId="32" builtinId="34" customBuiltin="1"/>
    <cellStyle name="20 % - Dekorfärg2 10" xfId="1330" xr:uid="{00000000-0005-0000-0000-000061000000}"/>
    <cellStyle name="20 % - Dekorfärg2 10 2" xfId="2818" xr:uid="{00000000-0005-0000-0000-000062000000}"/>
    <cellStyle name="20 % - Dekorfärg2 10 2 2" xfId="5791" xr:uid="{00000000-0005-0000-0000-000063000000}"/>
    <cellStyle name="20 % - Dekorfärg2 10 3" xfId="4307" xr:uid="{00000000-0005-0000-0000-000064000000}"/>
    <cellStyle name="20 % - Dekorfärg2 11" xfId="1344" xr:uid="{00000000-0005-0000-0000-000065000000}"/>
    <cellStyle name="20 % - Dekorfärg2 11 2" xfId="2832" xr:uid="{00000000-0005-0000-0000-000066000000}"/>
    <cellStyle name="20 % - Dekorfärg2 11 2 2" xfId="5805" xr:uid="{00000000-0005-0000-0000-000067000000}"/>
    <cellStyle name="20 % - Dekorfärg2 11 3" xfId="4321" xr:uid="{00000000-0005-0000-0000-000068000000}"/>
    <cellStyle name="20 % - Dekorfärg2 12" xfId="1358" xr:uid="{00000000-0005-0000-0000-000069000000}"/>
    <cellStyle name="20 % - Dekorfärg2 12 2" xfId="2846" xr:uid="{00000000-0005-0000-0000-00006A000000}"/>
    <cellStyle name="20 % - Dekorfärg2 12 2 2" xfId="5819" xr:uid="{00000000-0005-0000-0000-00006B000000}"/>
    <cellStyle name="20 % - Dekorfärg2 12 3" xfId="4335" xr:uid="{00000000-0005-0000-0000-00006C000000}"/>
    <cellStyle name="20 % - Dekorfärg2 13" xfId="1372" xr:uid="{00000000-0005-0000-0000-00006D000000}"/>
    <cellStyle name="20 % - Dekorfärg2 13 2" xfId="2860" xr:uid="{00000000-0005-0000-0000-00006E000000}"/>
    <cellStyle name="20 % - Dekorfärg2 13 2 2" xfId="5833" xr:uid="{00000000-0005-0000-0000-00006F000000}"/>
    <cellStyle name="20 % - Dekorfärg2 13 3" xfId="4349" xr:uid="{00000000-0005-0000-0000-000070000000}"/>
    <cellStyle name="20 % - Dekorfärg2 14" xfId="1386" xr:uid="{00000000-0005-0000-0000-000071000000}"/>
    <cellStyle name="20 % - Dekorfärg2 14 2" xfId="2874" xr:uid="{00000000-0005-0000-0000-000072000000}"/>
    <cellStyle name="20 % - Dekorfärg2 14 2 2" xfId="5847" xr:uid="{00000000-0005-0000-0000-000073000000}"/>
    <cellStyle name="20 % - Dekorfärg2 14 3" xfId="4363" xr:uid="{00000000-0005-0000-0000-000074000000}"/>
    <cellStyle name="20 % - Dekorfärg2 15" xfId="1400" xr:uid="{00000000-0005-0000-0000-000075000000}"/>
    <cellStyle name="20 % - Dekorfärg2 15 2" xfId="2888" xr:uid="{00000000-0005-0000-0000-000076000000}"/>
    <cellStyle name="20 % - Dekorfärg2 15 2 2" xfId="5861" xr:uid="{00000000-0005-0000-0000-000077000000}"/>
    <cellStyle name="20 % - Dekorfärg2 15 3" xfId="4377" xr:uid="{00000000-0005-0000-0000-000078000000}"/>
    <cellStyle name="20 % - Dekorfärg2 16" xfId="1414" xr:uid="{00000000-0005-0000-0000-000079000000}"/>
    <cellStyle name="20 % - Dekorfärg2 16 2" xfId="2902" xr:uid="{00000000-0005-0000-0000-00007A000000}"/>
    <cellStyle name="20 % - Dekorfärg2 16 2 2" xfId="5875" xr:uid="{00000000-0005-0000-0000-00007B000000}"/>
    <cellStyle name="20 % - Dekorfärg2 16 3" xfId="4391" xr:uid="{00000000-0005-0000-0000-00007C000000}"/>
    <cellStyle name="20 % - Dekorfärg2 17" xfId="1428" xr:uid="{00000000-0005-0000-0000-00007D000000}"/>
    <cellStyle name="20 % - Dekorfärg2 17 2" xfId="2916" xr:uid="{00000000-0005-0000-0000-00007E000000}"/>
    <cellStyle name="20 % - Dekorfärg2 17 2 2" xfId="5889" xr:uid="{00000000-0005-0000-0000-00007F000000}"/>
    <cellStyle name="20 % - Dekorfärg2 17 3" xfId="4405" xr:uid="{00000000-0005-0000-0000-000080000000}"/>
    <cellStyle name="20 % - Dekorfärg2 18" xfId="1442" xr:uid="{00000000-0005-0000-0000-000081000000}"/>
    <cellStyle name="20 % - Dekorfärg2 18 2" xfId="2930" xr:uid="{00000000-0005-0000-0000-000082000000}"/>
    <cellStyle name="20 % - Dekorfärg2 18 2 2" xfId="5903" xr:uid="{00000000-0005-0000-0000-000083000000}"/>
    <cellStyle name="20 % - Dekorfärg2 18 3" xfId="4419" xr:uid="{00000000-0005-0000-0000-000084000000}"/>
    <cellStyle name="20 % - Dekorfärg2 19" xfId="1456" xr:uid="{00000000-0005-0000-0000-000085000000}"/>
    <cellStyle name="20 % - Dekorfärg2 19 2" xfId="2944" xr:uid="{00000000-0005-0000-0000-000086000000}"/>
    <cellStyle name="20 % - Dekorfärg2 19 2 2" xfId="5917" xr:uid="{00000000-0005-0000-0000-000087000000}"/>
    <cellStyle name="20 % - Dekorfärg2 19 3" xfId="4433" xr:uid="{00000000-0005-0000-0000-000088000000}"/>
    <cellStyle name="20 % - Dekorfärg2 2" xfId="632" xr:uid="{00000000-0005-0000-0000-000089000000}"/>
    <cellStyle name="20 % - Dekorfärg2 2 2" xfId="2131" xr:uid="{00000000-0005-0000-0000-00008A000000}"/>
    <cellStyle name="20 % - Dekorfärg2 2 2 2" xfId="5104" xr:uid="{00000000-0005-0000-0000-00008B000000}"/>
    <cellStyle name="20 % - Dekorfärg2 2 3" xfId="3620" xr:uid="{00000000-0005-0000-0000-00008C000000}"/>
    <cellStyle name="20 % - Dekorfärg2 20" xfId="1470" xr:uid="{00000000-0005-0000-0000-00008D000000}"/>
    <cellStyle name="20 % - Dekorfärg2 20 2" xfId="2958" xr:uid="{00000000-0005-0000-0000-00008E000000}"/>
    <cellStyle name="20 % - Dekorfärg2 20 2 2" xfId="5931" xr:uid="{00000000-0005-0000-0000-00008F000000}"/>
    <cellStyle name="20 % - Dekorfärg2 20 3" xfId="4447" xr:uid="{00000000-0005-0000-0000-000090000000}"/>
    <cellStyle name="20 % - Dekorfärg2 21" xfId="1484" xr:uid="{00000000-0005-0000-0000-000091000000}"/>
    <cellStyle name="20 % - Dekorfärg2 21 2" xfId="2972" xr:uid="{00000000-0005-0000-0000-000092000000}"/>
    <cellStyle name="20 % - Dekorfärg2 21 2 2" xfId="5945" xr:uid="{00000000-0005-0000-0000-000093000000}"/>
    <cellStyle name="20 % - Dekorfärg2 21 3" xfId="4461" xr:uid="{00000000-0005-0000-0000-000094000000}"/>
    <cellStyle name="20 % - Dekorfärg2 22" xfId="1498" xr:uid="{00000000-0005-0000-0000-000095000000}"/>
    <cellStyle name="20 % - Dekorfärg2 22 2" xfId="2986" xr:uid="{00000000-0005-0000-0000-000096000000}"/>
    <cellStyle name="20 % - Dekorfärg2 22 2 2" xfId="5959" xr:uid="{00000000-0005-0000-0000-000097000000}"/>
    <cellStyle name="20 % - Dekorfärg2 22 3" xfId="4475" xr:uid="{00000000-0005-0000-0000-000098000000}"/>
    <cellStyle name="20 % - Dekorfärg2 23" xfId="1512" xr:uid="{00000000-0005-0000-0000-000099000000}"/>
    <cellStyle name="20 % - Dekorfärg2 23 2" xfId="3000" xr:uid="{00000000-0005-0000-0000-00009A000000}"/>
    <cellStyle name="20 % - Dekorfärg2 23 2 2" xfId="5973" xr:uid="{00000000-0005-0000-0000-00009B000000}"/>
    <cellStyle name="20 % - Dekorfärg2 23 3" xfId="4489" xr:uid="{00000000-0005-0000-0000-00009C000000}"/>
    <cellStyle name="20 % - Dekorfärg2 24" xfId="1526" xr:uid="{00000000-0005-0000-0000-00009D000000}"/>
    <cellStyle name="20 % - Dekorfärg2 24 2" xfId="3014" xr:uid="{00000000-0005-0000-0000-00009E000000}"/>
    <cellStyle name="20 % - Dekorfärg2 24 2 2" xfId="5987" xr:uid="{00000000-0005-0000-0000-00009F000000}"/>
    <cellStyle name="20 % - Dekorfärg2 24 3" xfId="4503" xr:uid="{00000000-0005-0000-0000-0000A0000000}"/>
    <cellStyle name="20 % - Dekorfärg2 25" xfId="1545" xr:uid="{00000000-0005-0000-0000-0000A1000000}"/>
    <cellStyle name="20 % - Dekorfärg2 25 2" xfId="4518" xr:uid="{00000000-0005-0000-0000-0000A2000000}"/>
    <cellStyle name="20 % - Dekorfärg2 26" xfId="3035" xr:uid="{00000000-0005-0000-0000-0000A3000000}"/>
    <cellStyle name="20 % - Dekorfärg2 3" xfId="1231" xr:uid="{00000000-0005-0000-0000-0000A4000000}"/>
    <cellStyle name="20 % - Dekorfärg2 3 2" xfId="2719" xr:uid="{00000000-0005-0000-0000-0000A5000000}"/>
    <cellStyle name="20 % - Dekorfärg2 3 2 2" xfId="5692" xr:uid="{00000000-0005-0000-0000-0000A6000000}"/>
    <cellStyle name="20 % - Dekorfärg2 3 3" xfId="4208" xr:uid="{00000000-0005-0000-0000-0000A7000000}"/>
    <cellStyle name="20 % - Dekorfärg2 4" xfId="1245" xr:uid="{00000000-0005-0000-0000-0000A8000000}"/>
    <cellStyle name="20 % - Dekorfärg2 4 2" xfId="2733" xr:uid="{00000000-0005-0000-0000-0000A9000000}"/>
    <cellStyle name="20 % - Dekorfärg2 4 2 2" xfId="5706" xr:uid="{00000000-0005-0000-0000-0000AA000000}"/>
    <cellStyle name="20 % - Dekorfärg2 4 3" xfId="4222" xr:uid="{00000000-0005-0000-0000-0000AB000000}"/>
    <cellStyle name="20 % - Dekorfärg2 5" xfId="1259" xr:uid="{00000000-0005-0000-0000-0000AC000000}"/>
    <cellStyle name="20 % - Dekorfärg2 5 2" xfId="2747" xr:uid="{00000000-0005-0000-0000-0000AD000000}"/>
    <cellStyle name="20 % - Dekorfärg2 5 2 2" xfId="5720" xr:uid="{00000000-0005-0000-0000-0000AE000000}"/>
    <cellStyle name="20 % - Dekorfärg2 5 3" xfId="4236" xr:uid="{00000000-0005-0000-0000-0000AF000000}"/>
    <cellStyle name="20 % - Dekorfärg2 6" xfId="1273" xr:uid="{00000000-0005-0000-0000-0000B0000000}"/>
    <cellStyle name="20 % - Dekorfärg2 6 2" xfId="2761" xr:uid="{00000000-0005-0000-0000-0000B1000000}"/>
    <cellStyle name="20 % - Dekorfärg2 6 2 2" xfId="5734" xr:uid="{00000000-0005-0000-0000-0000B2000000}"/>
    <cellStyle name="20 % - Dekorfärg2 6 3" xfId="4250" xr:uid="{00000000-0005-0000-0000-0000B3000000}"/>
    <cellStyle name="20 % - Dekorfärg2 7" xfId="1287" xr:uid="{00000000-0005-0000-0000-0000B4000000}"/>
    <cellStyle name="20 % - Dekorfärg2 7 2" xfId="2775" xr:uid="{00000000-0005-0000-0000-0000B5000000}"/>
    <cellStyle name="20 % - Dekorfärg2 7 2 2" xfId="5748" xr:uid="{00000000-0005-0000-0000-0000B6000000}"/>
    <cellStyle name="20 % - Dekorfärg2 7 3" xfId="4264" xr:uid="{00000000-0005-0000-0000-0000B7000000}"/>
    <cellStyle name="20 % - Dekorfärg2 8" xfId="1301" xr:uid="{00000000-0005-0000-0000-0000B8000000}"/>
    <cellStyle name="20 % - Dekorfärg2 8 2" xfId="2789" xr:uid="{00000000-0005-0000-0000-0000B9000000}"/>
    <cellStyle name="20 % - Dekorfärg2 8 2 2" xfId="5762" xr:uid="{00000000-0005-0000-0000-0000BA000000}"/>
    <cellStyle name="20 % - Dekorfärg2 8 3" xfId="4278" xr:uid="{00000000-0005-0000-0000-0000BB000000}"/>
    <cellStyle name="20 % - Dekorfärg2 9" xfId="1315" xr:uid="{00000000-0005-0000-0000-0000BC000000}"/>
    <cellStyle name="20 % - Dekorfärg2 9 2" xfId="2803" xr:uid="{00000000-0005-0000-0000-0000BD000000}"/>
    <cellStyle name="20 % - Dekorfärg2 9 2 2" xfId="5776" xr:uid="{00000000-0005-0000-0000-0000BE000000}"/>
    <cellStyle name="20 % - Dekorfärg2 9 3" xfId="4292" xr:uid="{00000000-0005-0000-0000-0000BF000000}"/>
    <cellStyle name="20 % - Dekorfärg3" xfId="36" builtinId="38" customBuiltin="1"/>
    <cellStyle name="20 % - Dekorfärg3 10" xfId="1332" xr:uid="{00000000-0005-0000-0000-0000C1000000}"/>
    <cellStyle name="20 % - Dekorfärg3 10 2" xfId="2820" xr:uid="{00000000-0005-0000-0000-0000C2000000}"/>
    <cellStyle name="20 % - Dekorfärg3 10 2 2" xfId="5793" xr:uid="{00000000-0005-0000-0000-0000C3000000}"/>
    <cellStyle name="20 % - Dekorfärg3 10 3" xfId="4309" xr:uid="{00000000-0005-0000-0000-0000C4000000}"/>
    <cellStyle name="20 % - Dekorfärg3 11" xfId="1346" xr:uid="{00000000-0005-0000-0000-0000C5000000}"/>
    <cellStyle name="20 % - Dekorfärg3 11 2" xfId="2834" xr:uid="{00000000-0005-0000-0000-0000C6000000}"/>
    <cellStyle name="20 % - Dekorfärg3 11 2 2" xfId="5807" xr:uid="{00000000-0005-0000-0000-0000C7000000}"/>
    <cellStyle name="20 % - Dekorfärg3 11 3" xfId="4323" xr:uid="{00000000-0005-0000-0000-0000C8000000}"/>
    <cellStyle name="20 % - Dekorfärg3 12" xfId="1360" xr:uid="{00000000-0005-0000-0000-0000C9000000}"/>
    <cellStyle name="20 % - Dekorfärg3 12 2" xfId="2848" xr:uid="{00000000-0005-0000-0000-0000CA000000}"/>
    <cellStyle name="20 % - Dekorfärg3 12 2 2" xfId="5821" xr:uid="{00000000-0005-0000-0000-0000CB000000}"/>
    <cellStyle name="20 % - Dekorfärg3 12 3" xfId="4337" xr:uid="{00000000-0005-0000-0000-0000CC000000}"/>
    <cellStyle name="20 % - Dekorfärg3 13" xfId="1374" xr:uid="{00000000-0005-0000-0000-0000CD000000}"/>
    <cellStyle name="20 % - Dekorfärg3 13 2" xfId="2862" xr:uid="{00000000-0005-0000-0000-0000CE000000}"/>
    <cellStyle name="20 % - Dekorfärg3 13 2 2" xfId="5835" xr:uid="{00000000-0005-0000-0000-0000CF000000}"/>
    <cellStyle name="20 % - Dekorfärg3 13 3" xfId="4351" xr:uid="{00000000-0005-0000-0000-0000D0000000}"/>
    <cellStyle name="20 % - Dekorfärg3 14" xfId="1388" xr:uid="{00000000-0005-0000-0000-0000D1000000}"/>
    <cellStyle name="20 % - Dekorfärg3 14 2" xfId="2876" xr:uid="{00000000-0005-0000-0000-0000D2000000}"/>
    <cellStyle name="20 % - Dekorfärg3 14 2 2" xfId="5849" xr:uid="{00000000-0005-0000-0000-0000D3000000}"/>
    <cellStyle name="20 % - Dekorfärg3 14 3" xfId="4365" xr:uid="{00000000-0005-0000-0000-0000D4000000}"/>
    <cellStyle name="20 % - Dekorfärg3 15" xfId="1402" xr:uid="{00000000-0005-0000-0000-0000D5000000}"/>
    <cellStyle name="20 % - Dekorfärg3 15 2" xfId="2890" xr:uid="{00000000-0005-0000-0000-0000D6000000}"/>
    <cellStyle name="20 % - Dekorfärg3 15 2 2" xfId="5863" xr:uid="{00000000-0005-0000-0000-0000D7000000}"/>
    <cellStyle name="20 % - Dekorfärg3 15 3" xfId="4379" xr:uid="{00000000-0005-0000-0000-0000D8000000}"/>
    <cellStyle name="20 % - Dekorfärg3 16" xfId="1416" xr:uid="{00000000-0005-0000-0000-0000D9000000}"/>
    <cellStyle name="20 % - Dekorfärg3 16 2" xfId="2904" xr:uid="{00000000-0005-0000-0000-0000DA000000}"/>
    <cellStyle name="20 % - Dekorfärg3 16 2 2" xfId="5877" xr:uid="{00000000-0005-0000-0000-0000DB000000}"/>
    <cellStyle name="20 % - Dekorfärg3 16 3" xfId="4393" xr:uid="{00000000-0005-0000-0000-0000DC000000}"/>
    <cellStyle name="20 % - Dekorfärg3 17" xfId="1430" xr:uid="{00000000-0005-0000-0000-0000DD000000}"/>
    <cellStyle name="20 % - Dekorfärg3 17 2" xfId="2918" xr:uid="{00000000-0005-0000-0000-0000DE000000}"/>
    <cellStyle name="20 % - Dekorfärg3 17 2 2" xfId="5891" xr:uid="{00000000-0005-0000-0000-0000DF000000}"/>
    <cellStyle name="20 % - Dekorfärg3 17 3" xfId="4407" xr:uid="{00000000-0005-0000-0000-0000E0000000}"/>
    <cellStyle name="20 % - Dekorfärg3 18" xfId="1444" xr:uid="{00000000-0005-0000-0000-0000E1000000}"/>
    <cellStyle name="20 % - Dekorfärg3 18 2" xfId="2932" xr:uid="{00000000-0005-0000-0000-0000E2000000}"/>
    <cellStyle name="20 % - Dekorfärg3 18 2 2" xfId="5905" xr:uid="{00000000-0005-0000-0000-0000E3000000}"/>
    <cellStyle name="20 % - Dekorfärg3 18 3" xfId="4421" xr:uid="{00000000-0005-0000-0000-0000E4000000}"/>
    <cellStyle name="20 % - Dekorfärg3 19" xfId="1458" xr:uid="{00000000-0005-0000-0000-0000E5000000}"/>
    <cellStyle name="20 % - Dekorfärg3 19 2" xfId="2946" xr:uid="{00000000-0005-0000-0000-0000E6000000}"/>
    <cellStyle name="20 % - Dekorfärg3 19 2 2" xfId="5919" xr:uid="{00000000-0005-0000-0000-0000E7000000}"/>
    <cellStyle name="20 % - Dekorfärg3 19 3" xfId="4435" xr:uid="{00000000-0005-0000-0000-0000E8000000}"/>
    <cellStyle name="20 % - Dekorfärg3 2" xfId="634" xr:uid="{00000000-0005-0000-0000-0000E9000000}"/>
    <cellStyle name="20 % - Dekorfärg3 2 2" xfId="2133" xr:uid="{00000000-0005-0000-0000-0000EA000000}"/>
    <cellStyle name="20 % - Dekorfärg3 2 2 2" xfId="5106" xr:uid="{00000000-0005-0000-0000-0000EB000000}"/>
    <cellStyle name="20 % - Dekorfärg3 2 3" xfId="3622" xr:uid="{00000000-0005-0000-0000-0000EC000000}"/>
    <cellStyle name="20 % - Dekorfärg3 20" xfId="1472" xr:uid="{00000000-0005-0000-0000-0000ED000000}"/>
    <cellStyle name="20 % - Dekorfärg3 20 2" xfId="2960" xr:uid="{00000000-0005-0000-0000-0000EE000000}"/>
    <cellStyle name="20 % - Dekorfärg3 20 2 2" xfId="5933" xr:uid="{00000000-0005-0000-0000-0000EF000000}"/>
    <cellStyle name="20 % - Dekorfärg3 20 3" xfId="4449" xr:uid="{00000000-0005-0000-0000-0000F0000000}"/>
    <cellStyle name="20 % - Dekorfärg3 21" xfId="1486" xr:uid="{00000000-0005-0000-0000-0000F1000000}"/>
    <cellStyle name="20 % - Dekorfärg3 21 2" xfId="2974" xr:uid="{00000000-0005-0000-0000-0000F2000000}"/>
    <cellStyle name="20 % - Dekorfärg3 21 2 2" xfId="5947" xr:uid="{00000000-0005-0000-0000-0000F3000000}"/>
    <cellStyle name="20 % - Dekorfärg3 21 3" xfId="4463" xr:uid="{00000000-0005-0000-0000-0000F4000000}"/>
    <cellStyle name="20 % - Dekorfärg3 22" xfId="1500" xr:uid="{00000000-0005-0000-0000-0000F5000000}"/>
    <cellStyle name="20 % - Dekorfärg3 22 2" xfId="2988" xr:uid="{00000000-0005-0000-0000-0000F6000000}"/>
    <cellStyle name="20 % - Dekorfärg3 22 2 2" xfId="5961" xr:uid="{00000000-0005-0000-0000-0000F7000000}"/>
    <cellStyle name="20 % - Dekorfärg3 22 3" xfId="4477" xr:uid="{00000000-0005-0000-0000-0000F8000000}"/>
    <cellStyle name="20 % - Dekorfärg3 23" xfId="1514" xr:uid="{00000000-0005-0000-0000-0000F9000000}"/>
    <cellStyle name="20 % - Dekorfärg3 23 2" xfId="3002" xr:uid="{00000000-0005-0000-0000-0000FA000000}"/>
    <cellStyle name="20 % - Dekorfärg3 23 2 2" xfId="5975" xr:uid="{00000000-0005-0000-0000-0000FB000000}"/>
    <cellStyle name="20 % - Dekorfärg3 23 3" xfId="4491" xr:uid="{00000000-0005-0000-0000-0000FC000000}"/>
    <cellStyle name="20 % - Dekorfärg3 24" xfId="1528" xr:uid="{00000000-0005-0000-0000-0000FD000000}"/>
    <cellStyle name="20 % - Dekorfärg3 24 2" xfId="3016" xr:uid="{00000000-0005-0000-0000-0000FE000000}"/>
    <cellStyle name="20 % - Dekorfärg3 24 2 2" xfId="5989" xr:uid="{00000000-0005-0000-0000-0000FF000000}"/>
    <cellStyle name="20 % - Dekorfärg3 24 3" xfId="4505" xr:uid="{00000000-0005-0000-0000-000000010000}"/>
    <cellStyle name="20 % - Dekorfärg3 25" xfId="1547" xr:uid="{00000000-0005-0000-0000-000001010000}"/>
    <cellStyle name="20 % - Dekorfärg3 25 2" xfId="4520" xr:uid="{00000000-0005-0000-0000-000002010000}"/>
    <cellStyle name="20 % - Dekorfärg3 26" xfId="3037" xr:uid="{00000000-0005-0000-0000-000003010000}"/>
    <cellStyle name="20 % - Dekorfärg3 3" xfId="1233" xr:uid="{00000000-0005-0000-0000-000004010000}"/>
    <cellStyle name="20 % - Dekorfärg3 3 2" xfId="2721" xr:uid="{00000000-0005-0000-0000-000005010000}"/>
    <cellStyle name="20 % - Dekorfärg3 3 2 2" xfId="5694" xr:uid="{00000000-0005-0000-0000-000006010000}"/>
    <cellStyle name="20 % - Dekorfärg3 3 3" xfId="4210" xr:uid="{00000000-0005-0000-0000-000007010000}"/>
    <cellStyle name="20 % - Dekorfärg3 4" xfId="1247" xr:uid="{00000000-0005-0000-0000-000008010000}"/>
    <cellStyle name="20 % - Dekorfärg3 4 2" xfId="2735" xr:uid="{00000000-0005-0000-0000-000009010000}"/>
    <cellStyle name="20 % - Dekorfärg3 4 2 2" xfId="5708" xr:uid="{00000000-0005-0000-0000-00000A010000}"/>
    <cellStyle name="20 % - Dekorfärg3 4 3" xfId="4224" xr:uid="{00000000-0005-0000-0000-00000B010000}"/>
    <cellStyle name="20 % - Dekorfärg3 5" xfId="1261" xr:uid="{00000000-0005-0000-0000-00000C010000}"/>
    <cellStyle name="20 % - Dekorfärg3 5 2" xfId="2749" xr:uid="{00000000-0005-0000-0000-00000D010000}"/>
    <cellStyle name="20 % - Dekorfärg3 5 2 2" xfId="5722" xr:uid="{00000000-0005-0000-0000-00000E010000}"/>
    <cellStyle name="20 % - Dekorfärg3 5 3" xfId="4238" xr:uid="{00000000-0005-0000-0000-00000F010000}"/>
    <cellStyle name="20 % - Dekorfärg3 6" xfId="1275" xr:uid="{00000000-0005-0000-0000-000010010000}"/>
    <cellStyle name="20 % - Dekorfärg3 6 2" xfId="2763" xr:uid="{00000000-0005-0000-0000-000011010000}"/>
    <cellStyle name="20 % - Dekorfärg3 6 2 2" xfId="5736" xr:uid="{00000000-0005-0000-0000-000012010000}"/>
    <cellStyle name="20 % - Dekorfärg3 6 3" xfId="4252" xr:uid="{00000000-0005-0000-0000-000013010000}"/>
    <cellStyle name="20 % - Dekorfärg3 7" xfId="1289" xr:uid="{00000000-0005-0000-0000-000014010000}"/>
    <cellStyle name="20 % - Dekorfärg3 7 2" xfId="2777" xr:uid="{00000000-0005-0000-0000-000015010000}"/>
    <cellStyle name="20 % - Dekorfärg3 7 2 2" xfId="5750" xr:uid="{00000000-0005-0000-0000-000016010000}"/>
    <cellStyle name="20 % - Dekorfärg3 7 3" xfId="4266" xr:uid="{00000000-0005-0000-0000-000017010000}"/>
    <cellStyle name="20 % - Dekorfärg3 8" xfId="1303" xr:uid="{00000000-0005-0000-0000-000018010000}"/>
    <cellStyle name="20 % - Dekorfärg3 8 2" xfId="2791" xr:uid="{00000000-0005-0000-0000-000019010000}"/>
    <cellStyle name="20 % - Dekorfärg3 8 2 2" xfId="5764" xr:uid="{00000000-0005-0000-0000-00001A010000}"/>
    <cellStyle name="20 % - Dekorfärg3 8 3" xfId="4280" xr:uid="{00000000-0005-0000-0000-00001B010000}"/>
    <cellStyle name="20 % - Dekorfärg3 9" xfId="1317" xr:uid="{00000000-0005-0000-0000-00001C010000}"/>
    <cellStyle name="20 % - Dekorfärg3 9 2" xfId="2805" xr:uid="{00000000-0005-0000-0000-00001D010000}"/>
    <cellStyle name="20 % - Dekorfärg3 9 2 2" xfId="5778" xr:uid="{00000000-0005-0000-0000-00001E010000}"/>
    <cellStyle name="20 % - Dekorfärg3 9 3" xfId="4294" xr:uid="{00000000-0005-0000-0000-00001F010000}"/>
    <cellStyle name="20 % - Dekorfärg4" xfId="40" builtinId="42" customBuiltin="1"/>
    <cellStyle name="20 % - Dekorfärg4 10" xfId="1334" xr:uid="{00000000-0005-0000-0000-000021010000}"/>
    <cellStyle name="20 % - Dekorfärg4 10 2" xfId="2822" xr:uid="{00000000-0005-0000-0000-000022010000}"/>
    <cellStyle name="20 % - Dekorfärg4 10 2 2" xfId="5795" xr:uid="{00000000-0005-0000-0000-000023010000}"/>
    <cellStyle name="20 % - Dekorfärg4 10 3" xfId="4311" xr:uid="{00000000-0005-0000-0000-000024010000}"/>
    <cellStyle name="20 % - Dekorfärg4 11" xfId="1348" xr:uid="{00000000-0005-0000-0000-000025010000}"/>
    <cellStyle name="20 % - Dekorfärg4 11 2" xfId="2836" xr:uid="{00000000-0005-0000-0000-000026010000}"/>
    <cellStyle name="20 % - Dekorfärg4 11 2 2" xfId="5809" xr:uid="{00000000-0005-0000-0000-000027010000}"/>
    <cellStyle name="20 % - Dekorfärg4 11 3" xfId="4325" xr:uid="{00000000-0005-0000-0000-000028010000}"/>
    <cellStyle name="20 % - Dekorfärg4 12" xfId="1362" xr:uid="{00000000-0005-0000-0000-000029010000}"/>
    <cellStyle name="20 % - Dekorfärg4 12 2" xfId="2850" xr:uid="{00000000-0005-0000-0000-00002A010000}"/>
    <cellStyle name="20 % - Dekorfärg4 12 2 2" xfId="5823" xr:uid="{00000000-0005-0000-0000-00002B010000}"/>
    <cellStyle name="20 % - Dekorfärg4 12 3" xfId="4339" xr:uid="{00000000-0005-0000-0000-00002C010000}"/>
    <cellStyle name="20 % - Dekorfärg4 13" xfId="1376" xr:uid="{00000000-0005-0000-0000-00002D010000}"/>
    <cellStyle name="20 % - Dekorfärg4 13 2" xfId="2864" xr:uid="{00000000-0005-0000-0000-00002E010000}"/>
    <cellStyle name="20 % - Dekorfärg4 13 2 2" xfId="5837" xr:uid="{00000000-0005-0000-0000-00002F010000}"/>
    <cellStyle name="20 % - Dekorfärg4 13 3" xfId="4353" xr:uid="{00000000-0005-0000-0000-000030010000}"/>
    <cellStyle name="20 % - Dekorfärg4 14" xfId="1390" xr:uid="{00000000-0005-0000-0000-000031010000}"/>
    <cellStyle name="20 % - Dekorfärg4 14 2" xfId="2878" xr:uid="{00000000-0005-0000-0000-000032010000}"/>
    <cellStyle name="20 % - Dekorfärg4 14 2 2" xfId="5851" xr:uid="{00000000-0005-0000-0000-000033010000}"/>
    <cellStyle name="20 % - Dekorfärg4 14 3" xfId="4367" xr:uid="{00000000-0005-0000-0000-000034010000}"/>
    <cellStyle name="20 % - Dekorfärg4 15" xfId="1404" xr:uid="{00000000-0005-0000-0000-000035010000}"/>
    <cellStyle name="20 % - Dekorfärg4 15 2" xfId="2892" xr:uid="{00000000-0005-0000-0000-000036010000}"/>
    <cellStyle name="20 % - Dekorfärg4 15 2 2" xfId="5865" xr:uid="{00000000-0005-0000-0000-000037010000}"/>
    <cellStyle name="20 % - Dekorfärg4 15 3" xfId="4381" xr:uid="{00000000-0005-0000-0000-000038010000}"/>
    <cellStyle name="20 % - Dekorfärg4 16" xfId="1418" xr:uid="{00000000-0005-0000-0000-000039010000}"/>
    <cellStyle name="20 % - Dekorfärg4 16 2" xfId="2906" xr:uid="{00000000-0005-0000-0000-00003A010000}"/>
    <cellStyle name="20 % - Dekorfärg4 16 2 2" xfId="5879" xr:uid="{00000000-0005-0000-0000-00003B010000}"/>
    <cellStyle name="20 % - Dekorfärg4 16 3" xfId="4395" xr:uid="{00000000-0005-0000-0000-00003C010000}"/>
    <cellStyle name="20 % - Dekorfärg4 17" xfId="1432" xr:uid="{00000000-0005-0000-0000-00003D010000}"/>
    <cellStyle name="20 % - Dekorfärg4 17 2" xfId="2920" xr:uid="{00000000-0005-0000-0000-00003E010000}"/>
    <cellStyle name="20 % - Dekorfärg4 17 2 2" xfId="5893" xr:uid="{00000000-0005-0000-0000-00003F010000}"/>
    <cellStyle name="20 % - Dekorfärg4 17 3" xfId="4409" xr:uid="{00000000-0005-0000-0000-000040010000}"/>
    <cellStyle name="20 % - Dekorfärg4 18" xfId="1446" xr:uid="{00000000-0005-0000-0000-000041010000}"/>
    <cellStyle name="20 % - Dekorfärg4 18 2" xfId="2934" xr:uid="{00000000-0005-0000-0000-000042010000}"/>
    <cellStyle name="20 % - Dekorfärg4 18 2 2" xfId="5907" xr:uid="{00000000-0005-0000-0000-000043010000}"/>
    <cellStyle name="20 % - Dekorfärg4 18 3" xfId="4423" xr:uid="{00000000-0005-0000-0000-000044010000}"/>
    <cellStyle name="20 % - Dekorfärg4 19" xfId="1460" xr:uid="{00000000-0005-0000-0000-000045010000}"/>
    <cellStyle name="20 % - Dekorfärg4 19 2" xfId="2948" xr:uid="{00000000-0005-0000-0000-000046010000}"/>
    <cellStyle name="20 % - Dekorfärg4 19 2 2" xfId="5921" xr:uid="{00000000-0005-0000-0000-000047010000}"/>
    <cellStyle name="20 % - Dekorfärg4 19 3" xfId="4437" xr:uid="{00000000-0005-0000-0000-000048010000}"/>
    <cellStyle name="20 % - Dekorfärg4 2" xfId="636" xr:uid="{00000000-0005-0000-0000-000049010000}"/>
    <cellStyle name="20 % - Dekorfärg4 2 2" xfId="2135" xr:uid="{00000000-0005-0000-0000-00004A010000}"/>
    <cellStyle name="20 % - Dekorfärg4 2 2 2" xfId="5108" xr:uid="{00000000-0005-0000-0000-00004B010000}"/>
    <cellStyle name="20 % - Dekorfärg4 2 3" xfId="3624" xr:uid="{00000000-0005-0000-0000-00004C010000}"/>
    <cellStyle name="20 % - Dekorfärg4 20" xfId="1474" xr:uid="{00000000-0005-0000-0000-00004D010000}"/>
    <cellStyle name="20 % - Dekorfärg4 20 2" xfId="2962" xr:uid="{00000000-0005-0000-0000-00004E010000}"/>
    <cellStyle name="20 % - Dekorfärg4 20 2 2" xfId="5935" xr:uid="{00000000-0005-0000-0000-00004F010000}"/>
    <cellStyle name="20 % - Dekorfärg4 20 3" xfId="4451" xr:uid="{00000000-0005-0000-0000-000050010000}"/>
    <cellStyle name="20 % - Dekorfärg4 21" xfId="1488" xr:uid="{00000000-0005-0000-0000-000051010000}"/>
    <cellStyle name="20 % - Dekorfärg4 21 2" xfId="2976" xr:uid="{00000000-0005-0000-0000-000052010000}"/>
    <cellStyle name="20 % - Dekorfärg4 21 2 2" xfId="5949" xr:uid="{00000000-0005-0000-0000-000053010000}"/>
    <cellStyle name="20 % - Dekorfärg4 21 3" xfId="4465" xr:uid="{00000000-0005-0000-0000-000054010000}"/>
    <cellStyle name="20 % - Dekorfärg4 22" xfId="1502" xr:uid="{00000000-0005-0000-0000-000055010000}"/>
    <cellStyle name="20 % - Dekorfärg4 22 2" xfId="2990" xr:uid="{00000000-0005-0000-0000-000056010000}"/>
    <cellStyle name="20 % - Dekorfärg4 22 2 2" xfId="5963" xr:uid="{00000000-0005-0000-0000-000057010000}"/>
    <cellStyle name="20 % - Dekorfärg4 22 3" xfId="4479" xr:uid="{00000000-0005-0000-0000-000058010000}"/>
    <cellStyle name="20 % - Dekorfärg4 23" xfId="1516" xr:uid="{00000000-0005-0000-0000-000059010000}"/>
    <cellStyle name="20 % - Dekorfärg4 23 2" xfId="3004" xr:uid="{00000000-0005-0000-0000-00005A010000}"/>
    <cellStyle name="20 % - Dekorfärg4 23 2 2" xfId="5977" xr:uid="{00000000-0005-0000-0000-00005B010000}"/>
    <cellStyle name="20 % - Dekorfärg4 23 3" xfId="4493" xr:uid="{00000000-0005-0000-0000-00005C010000}"/>
    <cellStyle name="20 % - Dekorfärg4 24" xfId="1530" xr:uid="{00000000-0005-0000-0000-00005D010000}"/>
    <cellStyle name="20 % - Dekorfärg4 24 2" xfId="3018" xr:uid="{00000000-0005-0000-0000-00005E010000}"/>
    <cellStyle name="20 % - Dekorfärg4 24 2 2" xfId="5991" xr:uid="{00000000-0005-0000-0000-00005F010000}"/>
    <cellStyle name="20 % - Dekorfärg4 24 3" xfId="4507" xr:uid="{00000000-0005-0000-0000-000060010000}"/>
    <cellStyle name="20 % - Dekorfärg4 25" xfId="1549" xr:uid="{00000000-0005-0000-0000-000061010000}"/>
    <cellStyle name="20 % - Dekorfärg4 25 2" xfId="4522" xr:uid="{00000000-0005-0000-0000-000062010000}"/>
    <cellStyle name="20 % - Dekorfärg4 26" xfId="3039" xr:uid="{00000000-0005-0000-0000-000063010000}"/>
    <cellStyle name="20 % - Dekorfärg4 3" xfId="1235" xr:uid="{00000000-0005-0000-0000-000064010000}"/>
    <cellStyle name="20 % - Dekorfärg4 3 2" xfId="2723" xr:uid="{00000000-0005-0000-0000-000065010000}"/>
    <cellStyle name="20 % - Dekorfärg4 3 2 2" xfId="5696" xr:uid="{00000000-0005-0000-0000-000066010000}"/>
    <cellStyle name="20 % - Dekorfärg4 3 3" xfId="4212" xr:uid="{00000000-0005-0000-0000-000067010000}"/>
    <cellStyle name="20 % - Dekorfärg4 4" xfId="1249" xr:uid="{00000000-0005-0000-0000-000068010000}"/>
    <cellStyle name="20 % - Dekorfärg4 4 2" xfId="2737" xr:uid="{00000000-0005-0000-0000-000069010000}"/>
    <cellStyle name="20 % - Dekorfärg4 4 2 2" xfId="5710" xr:uid="{00000000-0005-0000-0000-00006A010000}"/>
    <cellStyle name="20 % - Dekorfärg4 4 3" xfId="4226" xr:uid="{00000000-0005-0000-0000-00006B010000}"/>
    <cellStyle name="20 % - Dekorfärg4 5" xfId="1263" xr:uid="{00000000-0005-0000-0000-00006C010000}"/>
    <cellStyle name="20 % - Dekorfärg4 5 2" xfId="2751" xr:uid="{00000000-0005-0000-0000-00006D010000}"/>
    <cellStyle name="20 % - Dekorfärg4 5 2 2" xfId="5724" xr:uid="{00000000-0005-0000-0000-00006E010000}"/>
    <cellStyle name="20 % - Dekorfärg4 5 3" xfId="4240" xr:uid="{00000000-0005-0000-0000-00006F010000}"/>
    <cellStyle name="20 % - Dekorfärg4 6" xfId="1277" xr:uid="{00000000-0005-0000-0000-000070010000}"/>
    <cellStyle name="20 % - Dekorfärg4 6 2" xfId="2765" xr:uid="{00000000-0005-0000-0000-000071010000}"/>
    <cellStyle name="20 % - Dekorfärg4 6 2 2" xfId="5738" xr:uid="{00000000-0005-0000-0000-000072010000}"/>
    <cellStyle name="20 % - Dekorfärg4 6 3" xfId="4254" xr:uid="{00000000-0005-0000-0000-000073010000}"/>
    <cellStyle name="20 % - Dekorfärg4 7" xfId="1291" xr:uid="{00000000-0005-0000-0000-000074010000}"/>
    <cellStyle name="20 % - Dekorfärg4 7 2" xfId="2779" xr:uid="{00000000-0005-0000-0000-000075010000}"/>
    <cellStyle name="20 % - Dekorfärg4 7 2 2" xfId="5752" xr:uid="{00000000-0005-0000-0000-000076010000}"/>
    <cellStyle name="20 % - Dekorfärg4 7 3" xfId="4268" xr:uid="{00000000-0005-0000-0000-000077010000}"/>
    <cellStyle name="20 % - Dekorfärg4 8" xfId="1305" xr:uid="{00000000-0005-0000-0000-000078010000}"/>
    <cellStyle name="20 % - Dekorfärg4 8 2" xfId="2793" xr:uid="{00000000-0005-0000-0000-000079010000}"/>
    <cellStyle name="20 % - Dekorfärg4 8 2 2" xfId="5766" xr:uid="{00000000-0005-0000-0000-00007A010000}"/>
    <cellStyle name="20 % - Dekorfärg4 8 3" xfId="4282" xr:uid="{00000000-0005-0000-0000-00007B010000}"/>
    <cellStyle name="20 % - Dekorfärg4 9" xfId="1319" xr:uid="{00000000-0005-0000-0000-00007C010000}"/>
    <cellStyle name="20 % - Dekorfärg4 9 2" xfId="2807" xr:uid="{00000000-0005-0000-0000-00007D010000}"/>
    <cellStyle name="20 % - Dekorfärg4 9 2 2" xfId="5780" xr:uid="{00000000-0005-0000-0000-00007E010000}"/>
    <cellStyle name="20 % - Dekorfärg4 9 3" xfId="4296" xr:uid="{00000000-0005-0000-0000-00007F010000}"/>
    <cellStyle name="20 % - Dekorfärg5" xfId="44" builtinId="46" customBuiltin="1"/>
    <cellStyle name="20 % - Dekorfärg5 10" xfId="1336" xr:uid="{00000000-0005-0000-0000-000081010000}"/>
    <cellStyle name="20 % - Dekorfärg5 10 2" xfId="2824" xr:uid="{00000000-0005-0000-0000-000082010000}"/>
    <cellStyle name="20 % - Dekorfärg5 10 2 2" xfId="5797" xr:uid="{00000000-0005-0000-0000-000083010000}"/>
    <cellStyle name="20 % - Dekorfärg5 10 3" xfId="4313" xr:uid="{00000000-0005-0000-0000-000084010000}"/>
    <cellStyle name="20 % - Dekorfärg5 11" xfId="1350" xr:uid="{00000000-0005-0000-0000-000085010000}"/>
    <cellStyle name="20 % - Dekorfärg5 11 2" xfId="2838" xr:uid="{00000000-0005-0000-0000-000086010000}"/>
    <cellStyle name="20 % - Dekorfärg5 11 2 2" xfId="5811" xr:uid="{00000000-0005-0000-0000-000087010000}"/>
    <cellStyle name="20 % - Dekorfärg5 11 3" xfId="4327" xr:uid="{00000000-0005-0000-0000-000088010000}"/>
    <cellStyle name="20 % - Dekorfärg5 12" xfId="1364" xr:uid="{00000000-0005-0000-0000-000089010000}"/>
    <cellStyle name="20 % - Dekorfärg5 12 2" xfId="2852" xr:uid="{00000000-0005-0000-0000-00008A010000}"/>
    <cellStyle name="20 % - Dekorfärg5 12 2 2" xfId="5825" xr:uid="{00000000-0005-0000-0000-00008B010000}"/>
    <cellStyle name="20 % - Dekorfärg5 12 3" xfId="4341" xr:uid="{00000000-0005-0000-0000-00008C010000}"/>
    <cellStyle name="20 % - Dekorfärg5 13" xfId="1378" xr:uid="{00000000-0005-0000-0000-00008D010000}"/>
    <cellStyle name="20 % - Dekorfärg5 13 2" xfId="2866" xr:uid="{00000000-0005-0000-0000-00008E010000}"/>
    <cellStyle name="20 % - Dekorfärg5 13 2 2" xfId="5839" xr:uid="{00000000-0005-0000-0000-00008F010000}"/>
    <cellStyle name="20 % - Dekorfärg5 13 3" xfId="4355" xr:uid="{00000000-0005-0000-0000-000090010000}"/>
    <cellStyle name="20 % - Dekorfärg5 14" xfId="1392" xr:uid="{00000000-0005-0000-0000-000091010000}"/>
    <cellStyle name="20 % - Dekorfärg5 14 2" xfId="2880" xr:uid="{00000000-0005-0000-0000-000092010000}"/>
    <cellStyle name="20 % - Dekorfärg5 14 2 2" xfId="5853" xr:uid="{00000000-0005-0000-0000-000093010000}"/>
    <cellStyle name="20 % - Dekorfärg5 14 3" xfId="4369" xr:uid="{00000000-0005-0000-0000-000094010000}"/>
    <cellStyle name="20 % - Dekorfärg5 15" xfId="1406" xr:uid="{00000000-0005-0000-0000-000095010000}"/>
    <cellStyle name="20 % - Dekorfärg5 15 2" xfId="2894" xr:uid="{00000000-0005-0000-0000-000096010000}"/>
    <cellStyle name="20 % - Dekorfärg5 15 2 2" xfId="5867" xr:uid="{00000000-0005-0000-0000-000097010000}"/>
    <cellStyle name="20 % - Dekorfärg5 15 3" xfId="4383" xr:uid="{00000000-0005-0000-0000-000098010000}"/>
    <cellStyle name="20 % - Dekorfärg5 16" xfId="1420" xr:uid="{00000000-0005-0000-0000-000099010000}"/>
    <cellStyle name="20 % - Dekorfärg5 16 2" xfId="2908" xr:uid="{00000000-0005-0000-0000-00009A010000}"/>
    <cellStyle name="20 % - Dekorfärg5 16 2 2" xfId="5881" xr:uid="{00000000-0005-0000-0000-00009B010000}"/>
    <cellStyle name="20 % - Dekorfärg5 16 3" xfId="4397" xr:uid="{00000000-0005-0000-0000-00009C010000}"/>
    <cellStyle name="20 % - Dekorfärg5 17" xfId="1434" xr:uid="{00000000-0005-0000-0000-00009D010000}"/>
    <cellStyle name="20 % - Dekorfärg5 17 2" xfId="2922" xr:uid="{00000000-0005-0000-0000-00009E010000}"/>
    <cellStyle name="20 % - Dekorfärg5 17 2 2" xfId="5895" xr:uid="{00000000-0005-0000-0000-00009F010000}"/>
    <cellStyle name="20 % - Dekorfärg5 17 3" xfId="4411" xr:uid="{00000000-0005-0000-0000-0000A0010000}"/>
    <cellStyle name="20 % - Dekorfärg5 18" xfId="1448" xr:uid="{00000000-0005-0000-0000-0000A1010000}"/>
    <cellStyle name="20 % - Dekorfärg5 18 2" xfId="2936" xr:uid="{00000000-0005-0000-0000-0000A2010000}"/>
    <cellStyle name="20 % - Dekorfärg5 18 2 2" xfId="5909" xr:uid="{00000000-0005-0000-0000-0000A3010000}"/>
    <cellStyle name="20 % - Dekorfärg5 18 3" xfId="4425" xr:uid="{00000000-0005-0000-0000-0000A4010000}"/>
    <cellStyle name="20 % - Dekorfärg5 19" xfId="1462" xr:uid="{00000000-0005-0000-0000-0000A5010000}"/>
    <cellStyle name="20 % - Dekorfärg5 19 2" xfId="2950" xr:uid="{00000000-0005-0000-0000-0000A6010000}"/>
    <cellStyle name="20 % - Dekorfärg5 19 2 2" xfId="5923" xr:uid="{00000000-0005-0000-0000-0000A7010000}"/>
    <cellStyle name="20 % - Dekorfärg5 19 3" xfId="4439" xr:uid="{00000000-0005-0000-0000-0000A8010000}"/>
    <cellStyle name="20 % - Dekorfärg5 2" xfId="638" xr:uid="{00000000-0005-0000-0000-0000A9010000}"/>
    <cellStyle name="20 % - Dekorfärg5 2 2" xfId="2137" xr:uid="{00000000-0005-0000-0000-0000AA010000}"/>
    <cellStyle name="20 % - Dekorfärg5 2 2 2" xfId="5110" xr:uid="{00000000-0005-0000-0000-0000AB010000}"/>
    <cellStyle name="20 % - Dekorfärg5 2 3" xfId="3626" xr:uid="{00000000-0005-0000-0000-0000AC010000}"/>
    <cellStyle name="20 % - Dekorfärg5 20" xfId="1476" xr:uid="{00000000-0005-0000-0000-0000AD010000}"/>
    <cellStyle name="20 % - Dekorfärg5 20 2" xfId="2964" xr:uid="{00000000-0005-0000-0000-0000AE010000}"/>
    <cellStyle name="20 % - Dekorfärg5 20 2 2" xfId="5937" xr:uid="{00000000-0005-0000-0000-0000AF010000}"/>
    <cellStyle name="20 % - Dekorfärg5 20 3" xfId="4453" xr:uid="{00000000-0005-0000-0000-0000B0010000}"/>
    <cellStyle name="20 % - Dekorfärg5 21" xfId="1490" xr:uid="{00000000-0005-0000-0000-0000B1010000}"/>
    <cellStyle name="20 % - Dekorfärg5 21 2" xfId="2978" xr:uid="{00000000-0005-0000-0000-0000B2010000}"/>
    <cellStyle name="20 % - Dekorfärg5 21 2 2" xfId="5951" xr:uid="{00000000-0005-0000-0000-0000B3010000}"/>
    <cellStyle name="20 % - Dekorfärg5 21 3" xfId="4467" xr:uid="{00000000-0005-0000-0000-0000B4010000}"/>
    <cellStyle name="20 % - Dekorfärg5 22" xfId="1504" xr:uid="{00000000-0005-0000-0000-0000B5010000}"/>
    <cellStyle name="20 % - Dekorfärg5 22 2" xfId="2992" xr:uid="{00000000-0005-0000-0000-0000B6010000}"/>
    <cellStyle name="20 % - Dekorfärg5 22 2 2" xfId="5965" xr:uid="{00000000-0005-0000-0000-0000B7010000}"/>
    <cellStyle name="20 % - Dekorfärg5 22 3" xfId="4481" xr:uid="{00000000-0005-0000-0000-0000B8010000}"/>
    <cellStyle name="20 % - Dekorfärg5 23" xfId="1518" xr:uid="{00000000-0005-0000-0000-0000B9010000}"/>
    <cellStyle name="20 % - Dekorfärg5 23 2" xfId="3006" xr:uid="{00000000-0005-0000-0000-0000BA010000}"/>
    <cellStyle name="20 % - Dekorfärg5 23 2 2" xfId="5979" xr:uid="{00000000-0005-0000-0000-0000BB010000}"/>
    <cellStyle name="20 % - Dekorfärg5 23 3" xfId="4495" xr:uid="{00000000-0005-0000-0000-0000BC010000}"/>
    <cellStyle name="20 % - Dekorfärg5 24" xfId="1532" xr:uid="{00000000-0005-0000-0000-0000BD010000}"/>
    <cellStyle name="20 % - Dekorfärg5 24 2" xfId="3020" xr:uid="{00000000-0005-0000-0000-0000BE010000}"/>
    <cellStyle name="20 % - Dekorfärg5 24 2 2" xfId="5993" xr:uid="{00000000-0005-0000-0000-0000BF010000}"/>
    <cellStyle name="20 % - Dekorfärg5 24 3" xfId="4509" xr:uid="{00000000-0005-0000-0000-0000C0010000}"/>
    <cellStyle name="20 % - Dekorfärg5 25" xfId="1551" xr:uid="{00000000-0005-0000-0000-0000C1010000}"/>
    <cellStyle name="20 % - Dekorfärg5 25 2" xfId="4524" xr:uid="{00000000-0005-0000-0000-0000C2010000}"/>
    <cellStyle name="20 % - Dekorfärg5 26" xfId="3041" xr:uid="{00000000-0005-0000-0000-0000C3010000}"/>
    <cellStyle name="20 % - Dekorfärg5 3" xfId="1237" xr:uid="{00000000-0005-0000-0000-0000C4010000}"/>
    <cellStyle name="20 % - Dekorfärg5 3 2" xfId="2725" xr:uid="{00000000-0005-0000-0000-0000C5010000}"/>
    <cellStyle name="20 % - Dekorfärg5 3 2 2" xfId="5698" xr:uid="{00000000-0005-0000-0000-0000C6010000}"/>
    <cellStyle name="20 % - Dekorfärg5 3 3" xfId="4214" xr:uid="{00000000-0005-0000-0000-0000C7010000}"/>
    <cellStyle name="20 % - Dekorfärg5 4" xfId="1251" xr:uid="{00000000-0005-0000-0000-0000C8010000}"/>
    <cellStyle name="20 % - Dekorfärg5 4 2" xfId="2739" xr:uid="{00000000-0005-0000-0000-0000C9010000}"/>
    <cellStyle name="20 % - Dekorfärg5 4 2 2" xfId="5712" xr:uid="{00000000-0005-0000-0000-0000CA010000}"/>
    <cellStyle name="20 % - Dekorfärg5 4 3" xfId="4228" xr:uid="{00000000-0005-0000-0000-0000CB010000}"/>
    <cellStyle name="20 % - Dekorfärg5 5" xfId="1265" xr:uid="{00000000-0005-0000-0000-0000CC010000}"/>
    <cellStyle name="20 % - Dekorfärg5 5 2" xfId="2753" xr:uid="{00000000-0005-0000-0000-0000CD010000}"/>
    <cellStyle name="20 % - Dekorfärg5 5 2 2" xfId="5726" xr:uid="{00000000-0005-0000-0000-0000CE010000}"/>
    <cellStyle name="20 % - Dekorfärg5 5 3" xfId="4242" xr:uid="{00000000-0005-0000-0000-0000CF010000}"/>
    <cellStyle name="20 % - Dekorfärg5 6" xfId="1279" xr:uid="{00000000-0005-0000-0000-0000D0010000}"/>
    <cellStyle name="20 % - Dekorfärg5 6 2" xfId="2767" xr:uid="{00000000-0005-0000-0000-0000D1010000}"/>
    <cellStyle name="20 % - Dekorfärg5 6 2 2" xfId="5740" xr:uid="{00000000-0005-0000-0000-0000D2010000}"/>
    <cellStyle name="20 % - Dekorfärg5 6 3" xfId="4256" xr:uid="{00000000-0005-0000-0000-0000D3010000}"/>
    <cellStyle name="20 % - Dekorfärg5 7" xfId="1293" xr:uid="{00000000-0005-0000-0000-0000D4010000}"/>
    <cellStyle name="20 % - Dekorfärg5 7 2" xfId="2781" xr:uid="{00000000-0005-0000-0000-0000D5010000}"/>
    <cellStyle name="20 % - Dekorfärg5 7 2 2" xfId="5754" xr:uid="{00000000-0005-0000-0000-0000D6010000}"/>
    <cellStyle name="20 % - Dekorfärg5 7 3" xfId="4270" xr:uid="{00000000-0005-0000-0000-0000D7010000}"/>
    <cellStyle name="20 % - Dekorfärg5 8" xfId="1307" xr:uid="{00000000-0005-0000-0000-0000D8010000}"/>
    <cellStyle name="20 % - Dekorfärg5 8 2" xfId="2795" xr:uid="{00000000-0005-0000-0000-0000D9010000}"/>
    <cellStyle name="20 % - Dekorfärg5 8 2 2" xfId="5768" xr:uid="{00000000-0005-0000-0000-0000DA010000}"/>
    <cellStyle name="20 % - Dekorfärg5 8 3" xfId="4284" xr:uid="{00000000-0005-0000-0000-0000DB010000}"/>
    <cellStyle name="20 % - Dekorfärg5 9" xfId="1321" xr:uid="{00000000-0005-0000-0000-0000DC010000}"/>
    <cellStyle name="20 % - Dekorfärg5 9 2" xfId="2809" xr:uid="{00000000-0005-0000-0000-0000DD010000}"/>
    <cellStyle name="20 % - Dekorfärg5 9 2 2" xfId="5782" xr:uid="{00000000-0005-0000-0000-0000DE010000}"/>
    <cellStyle name="20 % - Dekorfärg5 9 3" xfId="4298" xr:uid="{00000000-0005-0000-0000-0000DF010000}"/>
    <cellStyle name="20 % - Dekorfärg6" xfId="48" builtinId="50" customBuiltin="1"/>
    <cellStyle name="20 % - Dekorfärg6 10" xfId="1338" xr:uid="{00000000-0005-0000-0000-0000E1010000}"/>
    <cellStyle name="20 % - Dekorfärg6 10 2" xfId="2826" xr:uid="{00000000-0005-0000-0000-0000E2010000}"/>
    <cellStyle name="20 % - Dekorfärg6 10 2 2" xfId="5799" xr:uid="{00000000-0005-0000-0000-0000E3010000}"/>
    <cellStyle name="20 % - Dekorfärg6 10 3" xfId="4315" xr:uid="{00000000-0005-0000-0000-0000E4010000}"/>
    <cellStyle name="20 % - Dekorfärg6 11" xfId="1352" xr:uid="{00000000-0005-0000-0000-0000E5010000}"/>
    <cellStyle name="20 % - Dekorfärg6 11 2" xfId="2840" xr:uid="{00000000-0005-0000-0000-0000E6010000}"/>
    <cellStyle name="20 % - Dekorfärg6 11 2 2" xfId="5813" xr:uid="{00000000-0005-0000-0000-0000E7010000}"/>
    <cellStyle name="20 % - Dekorfärg6 11 3" xfId="4329" xr:uid="{00000000-0005-0000-0000-0000E8010000}"/>
    <cellStyle name="20 % - Dekorfärg6 12" xfId="1366" xr:uid="{00000000-0005-0000-0000-0000E9010000}"/>
    <cellStyle name="20 % - Dekorfärg6 12 2" xfId="2854" xr:uid="{00000000-0005-0000-0000-0000EA010000}"/>
    <cellStyle name="20 % - Dekorfärg6 12 2 2" xfId="5827" xr:uid="{00000000-0005-0000-0000-0000EB010000}"/>
    <cellStyle name="20 % - Dekorfärg6 12 3" xfId="4343" xr:uid="{00000000-0005-0000-0000-0000EC010000}"/>
    <cellStyle name="20 % - Dekorfärg6 13" xfId="1380" xr:uid="{00000000-0005-0000-0000-0000ED010000}"/>
    <cellStyle name="20 % - Dekorfärg6 13 2" xfId="2868" xr:uid="{00000000-0005-0000-0000-0000EE010000}"/>
    <cellStyle name="20 % - Dekorfärg6 13 2 2" xfId="5841" xr:uid="{00000000-0005-0000-0000-0000EF010000}"/>
    <cellStyle name="20 % - Dekorfärg6 13 3" xfId="4357" xr:uid="{00000000-0005-0000-0000-0000F0010000}"/>
    <cellStyle name="20 % - Dekorfärg6 14" xfId="1394" xr:uid="{00000000-0005-0000-0000-0000F1010000}"/>
    <cellStyle name="20 % - Dekorfärg6 14 2" xfId="2882" xr:uid="{00000000-0005-0000-0000-0000F2010000}"/>
    <cellStyle name="20 % - Dekorfärg6 14 2 2" xfId="5855" xr:uid="{00000000-0005-0000-0000-0000F3010000}"/>
    <cellStyle name="20 % - Dekorfärg6 14 3" xfId="4371" xr:uid="{00000000-0005-0000-0000-0000F4010000}"/>
    <cellStyle name="20 % - Dekorfärg6 15" xfId="1408" xr:uid="{00000000-0005-0000-0000-0000F5010000}"/>
    <cellStyle name="20 % - Dekorfärg6 15 2" xfId="2896" xr:uid="{00000000-0005-0000-0000-0000F6010000}"/>
    <cellStyle name="20 % - Dekorfärg6 15 2 2" xfId="5869" xr:uid="{00000000-0005-0000-0000-0000F7010000}"/>
    <cellStyle name="20 % - Dekorfärg6 15 3" xfId="4385" xr:uid="{00000000-0005-0000-0000-0000F8010000}"/>
    <cellStyle name="20 % - Dekorfärg6 16" xfId="1422" xr:uid="{00000000-0005-0000-0000-0000F9010000}"/>
    <cellStyle name="20 % - Dekorfärg6 16 2" xfId="2910" xr:uid="{00000000-0005-0000-0000-0000FA010000}"/>
    <cellStyle name="20 % - Dekorfärg6 16 2 2" xfId="5883" xr:uid="{00000000-0005-0000-0000-0000FB010000}"/>
    <cellStyle name="20 % - Dekorfärg6 16 3" xfId="4399" xr:uid="{00000000-0005-0000-0000-0000FC010000}"/>
    <cellStyle name="20 % - Dekorfärg6 17" xfId="1436" xr:uid="{00000000-0005-0000-0000-0000FD010000}"/>
    <cellStyle name="20 % - Dekorfärg6 17 2" xfId="2924" xr:uid="{00000000-0005-0000-0000-0000FE010000}"/>
    <cellStyle name="20 % - Dekorfärg6 17 2 2" xfId="5897" xr:uid="{00000000-0005-0000-0000-0000FF010000}"/>
    <cellStyle name="20 % - Dekorfärg6 17 3" xfId="4413" xr:uid="{00000000-0005-0000-0000-000000020000}"/>
    <cellStyle name="20 % - Dekorfärg6 18" xfId="1450" xr:uid="{00000000-0005-0000-0000-000001020000}"/>
    <cellStyle name="20 % - Dekorfärg6 18 2" xfId="2938" xr:uid="{00000000-0005-0000-0000-000002020000}"/>
    <cellStyle name="20 % - Dekorfärg6 18 2 2" xfId="5911" xr:uid="{00000000-0005-0000-0000-000003020000}"/>
    <cellStyle name="20 % - Dekorfärg6 18 3" xfId="4427" xr:uid="{00000000-0005-0000-0000-000004020000}"/>
    <cellStyle name="20 % - Dekorfärg6 19" xfId="1464" xr:uid="{00000000-0005-0000-0000-000005020000}"/>
    <cellStyle name="20 % - Dekorfärg6 19 2" xfId="2952" xr:uid="{00000000-0005-0000-0000-000006020000}"/>
    <cellStyle name="20 % - Dekorfärg6 19 2 2" xfId="5925" xr:uid="{00000000-0005-0000-0000-000007020000}"/>
    <cellStyle name="20 % - Dekorfärg6 19 3" xfId="4441" xr:uid="{00000000-0005-0000-0000-000008020000}"/>
    <cellStyle name="20 % - Dekorfärg6 2" xfId="640" xr:uid="{00000000-0005-0000-0000-000009020000}"/>
    <cellStyle name="20 % - Dekorfärg6 2 2" xfId="2139" xr:uid="{00000000-0005-0000-0000-00000A020000}"/>
    <cellStyle name="20 % - Dekorfärg6 2 2 2" xfId="5112" xr:uid="{00000000-0005-0000-0000-00000B020000}"/>
    <cellStyle name="20 % - Dekorfärg6 2 3" xfId="3628" xr:uid="{00000000-0005-0000-0000-00000C020000}"/>
    <cellStyle name="20 % - Dekorfärg6 20" xfId="1478" xr:uid="{00000000-0005-0000-0000-00000D020000}"/>
    <cellStyle name="20 % - Dekorfärg6 20 2" xfId="2966" xr:uid="{00000000-0005-0000-0000-00000E020000}"/>
    <cellStyle name="20 % - Dekorfärg6 20 2 2" xfId="5939" xr:uid="{00000000-0005-0000-0000-00000F020000}"/>
    <cellStyle name="20 % - Dekorfärg6 20 3" xfId="4455" xr:uid="{00000000-0005-0000-0000-000010020000}"/>
    <cellStyle name="20 % - Dekorfärg6 21" xfId="1492" xr:uid="{00000000-0005-0000-0000-000011020000}"/>
    <cellStyle name="20 % - Dekorfärg6 21 2" xfId="2980" xr:uid="{00000000-0005-0000-0000-000012020000}"/>
    <cellStyle name="20 % - Dekorfärg6 21 2 2" xfId="5953" xr:uid="{00000000-0005-0000-0000-000013020000}"/>
    <cellStyle name="20 % - Dekorfärg6 21 3" xfId="4469" xr:uid="{00000000-0005-0000-0000-000014020000}"/>
    <cellStyle name="20 % - Dekorfärg6 22" xfId="1506" xr:uid="{00000000-0005-0000-0000-000015020000}"/>
    <cellStyle name="20 % - Dekorfärg6 22 2" xfId="2994" xr:uid="{00000000-0005-0000-0000-000016020000}"/>
    <cellStyle name="20 % - Dekorfärg6 22 2 2" xfId="5967" xr:uid="{00000000-0005-0000-0000-000017020000}"/>
    <cellStyle name="20 % - Dekorfärg6 22 3" xfId="4483" xr:uid="{00000000-0005-0000-0000-000018020000}"/>
    <cellStyle name="20 % - Dekorfärg6 23" xfId="1520" xr:uid="{00000000-0005-0000-0000-000019020000}"/>
    <cellStyle name="20 % - Dekorfärg6 23 2" xfId="3008" xr:uid="{00000000-0005-0000-0000-00001A020000}"/>
    <cellStyle name="20 % - Dekorfärg6 23 2 2" xfId="5981" xr:uid="{00000000-0005-0000-0000-00001B020000}"/>
    <cellStyle name="20 % - Dekorfärg6 23 3" xfId="4497" xr:uid="{00000000-0005-0000-0000-00001C020000}"/>
    <cellStyle name="20 % - Dekorfärg6 24" xfId="1534" xr:uid="{00000000-0005-0000-0000-00001D020000}"/>
    <cellStyle name="20 % - Dekorfärg6 24 2" xfId="3022" xr:uid="{00000000-0005-0000-0000-00001E020000}"/>
    <cellStyle name="20 % - Dekorfärg6 24 2 2" xfId="5995" xr:uid="{00000000-0005-0000-0000-00001F020000}"/>
    <cellStyle name="20 % - Dekorfärg6 24 3" xfId="4511" xr:uid="{00000000-0005-0000-0000-000020020000}"/>
    <cellStyle name="20 % - Dekorfärg6 25" xfId="1553" xr:uid="{00000000-0005-0000-0000-000021020000}"/>
    <cellStyle name="20 % - Dekorfärg6 25 2" xfId="4526" xr:uid="{00000000-0005-0000-0000-000022020000}"/>
    <cellStyle name="20 % - Dekorfärg6 26" xfId="3043" xr:uid="{00000000-0005-0000-0000-000023020000}"/>
    <cellStyle name="20 % - Dekorfärg6 3" xfId="1239" xr:uid="{00000000-0005-0000-0000-000024020000}"/>
    <cellStyle name="20 % - Dekorfärg6 3 2" xfId="2727" xr:uid="{00000000-0005-0000-0000-000025020000}"/>
    <cellStyle name="20 % - Dekorfärg6 3 2 2" xfId="5700" xr:uid="{00000000-0005-0000-0000-000026020000}"/>
    <cellStyle name="20 % - Dekorfärg6 3 3" xfId="4216" xr:uid="{00000000-0005-0000-0000-000027020000}"/>
    <cellStyle name="20 % - Dekorfärg6 4" xfId="1253" xr:uid="{00000000-0005-0000-0000-000028020000}"/>
    <cellStyle name="20 % - Dekorfärg6 4 2" xfId="2741" xr:uid="{00000000-0005-0000-0000-000029020000}"/>
    <cellStyle name="20 % - Dekorfärg6 4 2 2" xfId="5714" xr:uid="{00000000-0005-0000-0000-00002A020000}"/>
    <cellStyle name="20 % - Dekorfärg6 4 3" xfId="4230" xr:uid="{00000000-0005-0000-0000-00002B020000}"/>
    <cellStyle name="20 % - Dekorfärg6 5" xfId="1267" xr:uid="{00000000-0005-0000-0000-00002C020000}"/>
    <cellStyle name="20 % - Dekorfärg6 5 2" xfId="2755" xr:uid="{00000000-0005-0000-0000-00002D020000}"/>
    <cellStyle name="20 % - Dekorfärg6 5 2 2" xfId="5728" xr:uid="{00000000-0005-0000-0000-00002E020000}"/>
    <cellStyle name="20 % - Dekorfärg6 5 3" xfId="4244" xr:uid="{00000000-0005-0000-0000-00002F020000}"/>
    <cellStyle name="20 % - Dekorfärg6 6" xfId="1281" xr:uid="{00000000-0005-0000-0000-000030020000}"/>
    <cellStyle name="20 % - Dekorfärg6 6 2" xfId="2769" xr:uid="{00000000-0005-0000-0000-000031020000}"/>
    <cellStyle name="20 % - Dekorfärg6 6 2 2" xfId="5742" xr:uid="{00000000-0005-0000-0000-000032020000}"/>
    <cellStyle name="20 % - Dekorfärg6 6 3" xfId="4258" xr:uid="{00000000-0005-0000-0000-000033020000}"/>
    <cellStyle name="20 % - Dekorfärg6 7" xfId="1295" xr:uid="{00000000-0005-0000-0000-000034020000}"/>
    <cellStyle name="20 % - Dekorfärg6 7 2" xfId="2783" xr:uid="{00000000-0005-0000-0000-000035020000}"/>
    <cellStyle name="20 % - Dekorfärg6 7 2 2" xfId="5756" xr:uid="{00000000-0005-0000-0000-000036020000}"/>
    <cellStyle name="20 % - Dekorfärg6 7 3" xfId="4272" xr:uid="{00000000-0005-0000-0000-000037020000}"/>
    <cellStyle name="20 % - Dekorfärg6 8" xfId="1309" xr:uid="{00000000-0005-0000-0000-000038020000}"/>
    <cellStyle name="20 % - Dekorfärg6 8 2" xfId="2797" xr:uid="{00000000-0005-0000-0000-000039020000}"/>
    <cellStyle name="20 % - Dekorfärg6 8 2 2" xfId="5770" xr:uid="{00000000-0005-0000-0000-00003A020000}"/>
    <cellStyle name="20 % - Dekorfärg6 8 3" xfId="4286" xr:uid="{00000000-0005-0000-0000-00003B020000}"/>
    <cellStyle name="20 % - Dekorfärg6 9" xfId="1323" xr:uid="{00000000-0005-0000-0000-00003C020000}"/>
    <cellStyle name="20 % - Dekorfärg6 9 2" xfId="2811" xr:uid="{00000000-0005-0000-0000-00003D020000}"/>
    <cellStyle name="20 % - Dekorfärg6 9 2 2" xfId="5784" xr:uid="{00000000-0005-0000-0000-00003E020000}"/>
    <cellStyle name="20 % - Dekorfärg6 9 3" xfId="4300" xr:uid="{00000000-0005-0000-0000-00003F020000}"/>
    <cellStyle name="20% - Dekorfärg1 10" xfId="258" xr:uid="{00000000-0005-0000-0000-000040020000}"/>
    <cellStyle name="20% - Dekorfärg1 10 2" xfId="859" xr:uid="{00000000-0005-0000-0000-000041020000}"/>
    <cellStyle name="20% - Dekorfärg1 10 2 2" xfId="2347" xr:uid="{00000000-0005-0000-0000-000042020000}"/>
    <cellStyle name="20% - Dekorfärg1 10 2 2 2" xfId="5320" xr:uid="{00000000-0005-0000-0000-000043020000}"/>
    <cellStyle name="20% - Dekorfärg1 10 2 3" xfId="3836" xr:uid="{00000000-0005-0000-0000-000044020000}"/>
    <cellStyle name="20% - Dekorfärg1 10 3" xfId="1761" xr:uid="{00000000-0005-0000-0000-000045020000}"/>
    <cellStyle name="20% - Dekorfärg1 10 3 2" xfId="4734" xr:uid="{00000000-0005-0000-0000-000046020000}"/>
    <cellStyle name="20% - Dekorfärg1 10 4" xfId="3250" xr:uid="{00000000-0005-0000-0000-000047020000}"/>
    <cellStyle name="20% - Dekorfärg1 11" xfId="272" xr:uid="{00000000-0005-0000-0000-000048020000}"/>
    <cellStyle name="20% - Dekorfärg1 11 2" xfId="873" xr:uid="{00000000-0005-0000-0000-000049020000}"/>
    <cellStyle name="20% - Dekorfärg1 11 2 2" xfId="2361" xr:uid="{00000000-0005-0000-0000-00004A020000}"/>
    <cellStyle name="20% - Dekorfärg1 11 2 2 2" xfId="5334" xr:uid="{00000000-0005-0000-0000-00004B020000}"/>
    <cellStyle name="20% - Dekorfärg1 11 2 3" xfId="3850" xr:uid="{00000000-0005-0000-0000-00004C020000}"/>
    <cellStyle name="20% - Dekorfärg1 11 3" xfId="1775" xr:uid="{00000000-0005-0000-0000-00004D020000}"/>
    <cellStyle name="20% - Dekorfärg1 11 3 2" xfId="4748" xr:uid="{00000000-0005-0000-0000-00004E020000}"/>
    <cellStyle name="20% - Dekorfärg1 11 4" xfId="3264" xr:uid="{00000000-0005-0000-0000-00004F020000}"/>
    <cellStyle name="20% - Dekorfärg1 12" xfId="286" xr:uid="{00000000-0005-0000-0000-000050020000}"/>
    <cellStyle name="20% - Dekorfärg1 12 2" xfId="887" xr:uid="{00000000-0005-0000-0000-000051020000}"/>
    <cellStyle name="20% - Dekorfärg1 12 2 2" xfId="2375" xr:uid="{00000000-0005-0000-0000-000052020000}"/>
    <cellStyle name="20% - Dekorfärg1 12 2 2 2" xfId="5348" xr:uid="{00000000-0005-0000-0000-000053020000}"/>
    <cellStyle name="20% - Dekorfärg1 12 2 3" xfId="3864" xr:uid="{00000000-0005-0000-0000-000054020000}"/>
    <cellStyle name="20% - Dekorfärg1 12 3" xfId="1789" xr:uid="{00000000-0005-0000-0000-000055020000}"/>
    <cellStyle name="20% - Dekorfärg1 12 3 2" xfId="4762" xr:uid="{00000000-0005-0000-0000-000056020000}"/>
    <cellStyle name="20% - Dekorfärg1 12 4" xfId="3278" xr:uid="{00000000-0005-0000-0000-000057020000}"/>
    <cellStyle name="20% - Dekorfärg1 13" xfId="298" xr:uid="{00000000-0005-0000-0000-000058020000}"/>
    <cellStyle name="20% - Dekorfärg1 13 2" xfId="899" xr:uid="{00000000-0005-0000-0000-000059020000}"/>
    <cellStyle name="20% - Dekorfärg1 13 2 2" xfId="2387" xr:uid="{00000000-0005-0000-0000-00005A020000}"/>
    <cellStyle name="20% - Dekorfärg1 13 2 2 2" xfId="5360" xr:uid="{00000000-0005-0000-0000-00005B020000}"/>
    <cellStyle name="20% - Dekorfärg1 13 2 3" xfId="3876" xr:uid="{00000000-0005-0000-0000-00005C020000}"/>
    <cellStyle name="20% - Dekorfärg1 13 3" xfId="1801" xr:uid="{00000000-0005-0000-0000-00005D020000}"/>
    <cellStyle name="20% - Dekorfärg1 13 3 2" xfId="4774" xr:uid="{00000000-0005-0000-0000-00005E020000}"/>
    <cellStyle name="20% - Dekorfärg1 13 4" xfId="3290" xr:uid="{00000000-0005-0000-0000-00005F020000}"/>
    <cellStyle name="20% - Dekorfärg1 14" xfId="314" xr:uid="{00000000-0005-0000-0000-000060020000}"/>
    <cellStyle name="20% - Dekorfärg1 14 2" xfId="915" xr:uid="{00000000-0005-0000-0000-000061020000}"/>
    <cellStyle name="20% - Dekorfärg1 14 2 2" xfId="2403" xr:uid="{00000000-0005-0000-0000-000062020000}"/>
    <cellStyle name="20% - Dekorfärg1 14 2 2 2" xfId="5376" xr:uid="{00000000-0005-0000-0000-000063020000}"/>
    <cellStyle name="20% - Dekorfärg1 14 2 3" xfId="3892" xr:uid="{00000000-0005-0000-0000-000064020000}"/>
    <cellStyle name="20% - Dekorfärg1 14 3" xfId="1817" xr:uid="{00000000-0005-0000-0000-000065020000}"/>
    <cellStyle name="20% - Dekorfärg1 14 3 2" xfId="4790" xr:uid="{00000000-0005-0000-0000-000066020000}"/>
    <cellStyle name="20% - Dekorfärg1 14 4" xfId="3306" xr:uid="{00000000-0005-0000-0000-000067020000}"/>
    <cellStyle name="20% - Dekorfärg1 15" xfId="328" xr:uid="{00000000-0005-0000-0000-000068020000}"/>
    <cellStyle name="20% - Dekorfärg1 15 2" xfId="929" xr:uid="{00000000-0005-0000-0000-000069020000}"/>
    <cellStyle name="20% - Dekorfärg1 15 2 2" xfId="2417" xr:uid="{00000000-0005-0000-0000-00006A020000}"/>
    <cellStyle name="20% - Dekorfärg1 15 2 2 2" xfId="5390" xr:uid="{00000000-0005-0000-0000-00006B020000}"/>
    <cellStyle name="20% - Dekorfärg1 15 2 3" xfId="3906" xr:uid="{00000000-0005-0000-0000-00006C020000}"/>
    <cellStyle name="20% - Dekorfärg1 15 3" xfId="1831" xr:uid="{00000000-0005-0000-0000-00006D020000}"/>
    <cellStyle name="20% - Dekorfärg1 15 3 2" xfId="4804" xr:uid="{00000000-0005-0000-0000-00006E020000}"/>
    <cellStyle name="20% - Dekorfärg1 15 4" xfId="3320" xr:uid="{00000000-0005-0000-0000-00006F020000}"/>
    <cellStyle name="20% - Dekorfärg1 16" xfId="342" xr:uid="{00000000-0005-0000-0000-000070020000}"/>
    <cellStyle name="20% - Dekorfärg1 16 2" xfId="943" xr:uid="{00000000-0005-0000-0000-000071020000}"/>
    <cellStyle name="20% - Dekorfärg1 16 2 2" xfId="2431" xr:uid="{00000000-0005-0000-0000-000072020000}"/>
    <cellStyle name="20% - Dekorfärg1 16 2 2 2" xfId="5404" xr:uid="{00000000-0005-0000-0000-000073020000}"/>
    <cellStyle name="20% - Dekorfärg1 16 2 3" xfId="3920" xr:uid="{00000000-0005-0000-0000-000074020000}"/>
    <cellStyle name="20% - Dekorfärg1 16 3" xfId="1845" xr:uid="{00000000-0005-0000-0000-000075020000}"/>
    <cellStyle name="20% - Dekorfärg1 16 3 2" xfId="4818" xr:uid="{00000000-0005-0000-0000-000076020000}"/>
    <cellStyle name="20% - Dekorfärg1 16 4" xfId="3334" xr:uid="{00000000-0005-0000-0000-000077020000}"/>
    <cellStyle name="20% - Dekorfärg1 17" xfId="356" xr:uid="{00000000-0005-0000-0000-000078020000}"/>
    <cellStyle name="20% - Dekorfärg1 17 2" xfId="957" xr:uid="{00000000-0005-0000-0000-000079020000}"/>
    <cellStyle name="20% - Dekorfärg1 17 2 2" xfId="2445" xr:uid="{00000000-0005-0000-0000-00007A020000}"/>
    <cellStyle name="20% - Dekorfärg1 17 2 2 2" xfId="5418" xr:uid="{00000000-0005-0000-0000-00007B020000}"/>
    <cellStyle name="20% - Dekorfärg1 17 2 3" xfId="3934" xr:uid="{00000000-0005-0000-0000-00007C020000}"/>
    <cellStyle name="20% - Dekorfärg1 17 3" xfId="1859" xr:uid="{00000000-0005-0000-0000-00007D020000}"/>
    <cellStyle name="20% - Dekorfärg1 17 3 2" xfId="4832" xr:uid="{00000000-0005-0000-0000-00007E020000}"/>
    <cellStyle name="20% - Dekorfärg1 17 4" xfId="3348" xr:uid="{00000000-0005-0000-0000-00007F020000}"/>
    <cellStyle name="20% - Dekorfärg1 18" xfId="370" xr:uid="{00000000-0005-0000-0000-000080020000}"/>
    <cellStyle name="20% - Dekorfärg1 18 2" xfId="971" xr:uid="{00000000-0005-0000-0000-000081020000}"/>
    <cellStyle name="20% - Dekorfärg1 18 2 2" xfId="2459" xr:uid="{00000000-0005-0000-0000-000082020000}"/>
    <cellStyle name="20% - Dekorfärg1 18 2 2 2" xfId="5432" xr:uid="{00000000-0005-0000-0000-000083020000}"/>
    <cellStyle name="20% - Dekorfärg1 18 2 3" xfId="3948" xr:uid="{00000000-0005-0000-0000-000084020000}"/>
    <cellStyle name="20% - Dekorfärg1 18 3" xfId="1873" xr:uid="{00000000-0005-0000-0000-000085020000}"/>
    <cellStyle name="20% - Dekorfärg1 18 3 2" xfId="4846" xr:uid="{00000000-0005-0000-0000-000086020000}"/>
    <cellStyle name="20% - Dekorfärg1 18 4" xfId="3362" xr:uid="{00000000-0005-0000-0000-000087020000}"/>
    <cellStyle name="20% - Dekorfärg1 19" xfId="388" xr:uid="{00000000-0005-0000-0000-000088020000}"/>
    <cellStyle name="20% - Dekorfärg1 19 2" xfId="986" xr:uid="{00000000-0005-0000-0000-000089020000}"/>
    <cellStyle name="20% - Dekorfärg1 19 2 2" xfId="2474" xr:uid="{00000000-0005-0000-0000-00008A020000}"/>
    <cellStyle name="20% - Dekorfärg1 19 2 2 2" xfId="5447" xr:uid="{00000000-0005-0000-0000-00008B020000}"/>
    <cellStyle name="20% - Dekorfärg1 19 2 3" xfId="3963" xr:uid="{00000000-0005-0000-0000-00008C020000}"/>
    <cellStyle name="20% - Dekorfärg1 19 3" xfId="1888" xr:uid="{00000000-0005-0000-0000-00008D020000}"/>
    <cellStyle name="20% - Dekorfärg1 19 3 2" xfId="4861" xr:uid="{00000000-0005-0000-0000-00008E020000}"/>
    <cellStyle name="20% - Dekorfärg1 19 4" xfId="3377" xr:uid="{00000000-0005-0000-0000-00008F020000}"/>
    <cellStyle name="20% - Dekorfärg1 2" xfId="55" xr:uid="{00000000-0005-0000-0000-000090020000}"/>
    <cellStyle name="20% - Dekorfärg1 2 2" xfId="158" xr:uid="{00000000-0005-0000-0000-000091020000}"/>
    <cellStyle name="20% - Dekorfärg1 2 2 2" xfId="759" xr:uid="{00000000-0005-0000-0000-000092020000}"/>
    <cellStyle name="20% - Dekorfärg1 2 2 2 2" xfId="2247" xr:uid="{00000000-0005-0000-0000-000093020000}"/>
    <cellStyle name="20% - Dekorfärg1 2 2 2 2 2" xfId="5220" xr:uid="{00000000-0005-0000-0000-000094020000}"/>
    <cellStyle name="20% - Dekorfärg1 2 2 2 3" xfId="3736" xr:uid="{00000000-0005-0000-0000-000095020000}"/>
    <cellStyle name="20% - Dekorfärg1 2 2 3" xfId="1661" xr:uid="{00000000-0005-0000-0000-000096020000}"/>
    <cellStyle name="20% - Dekorfärg1 2 2 3 2" xfId="4634" xr:uid="{00000000-0005-0000-0000-000097020000}"/>
    <cellStyle name="20% - Dekorfärg1 2 2 4" xfId="3150" xr:uid="{00000000-0005-0000-0000-000098020000}"/>
    <cellStyle name="20% - Dekorfärg1 2 3" xfId="657" xr:uid="{00000000-0005-0000-0000-000099020000}"/>
    <cellStyle name="20% - Dekorfärg1 2 3 2" xfId="2146" xr:uid="{00000000-0005-0000-0000-00009A020000}"/>
    <cellStyle name="20% - Dekorfärg1 2 3 2 2" xfId="5119" xr:uid="{00000000-0005-0000-0000-00009B020000}"/>
    <cellStyle name="20% - Dekorfärg1 2 3 3" xfId="3635" xr:uid="{00000000-0005-0000-0000-00009C020000}"/>
    <cellStyle name="20% - Dekorfärg1 2 4" xfId="1559" xr:uid="{00000000-0005-0000-0000-00009D020000}"/>
    <cellStyle name="20% - Dekorfärg1 2 4 2" xfId="4532" xr:uid="{00000000-0005-0000-0000-00009E020000}"/>
    <cellStyle name="20% - Dekorfärg1 2 5" xfId="3049" xr:uid="{00000000-0005-0000-0000-00009F020000}"/>
    <cellStyle name="20% - Dekorfärg1 20" xfId="404" xr:uid="{00000000-0005-0000-0000-0000A0020000}"/>
    <cellStyle name="20% - Dekorfärg1 20 2" xfId="1002" xr:uid="{00000000-0005-0000-0000-0000A1020000}"/>
    <cellStyle name="20% - Dekorfärg1 20 2 2" xfId="2490" xr:uid="{00000000-0005-0000-0000-0000A2020000}"/>
    <cellStyle name="20% - Dekorfärg1 20 2 2 2" xfId="5463" xr:uid="{00000000-0005-0000-0000-0000A3020000}"/>
    <cellStyle name="20% - Dekorfärg1 20 2 3" xfId="3979" xr:uid="{00000000-0005-0000-0000-0000A4020000}"/>
    <cellStyle name="20% - Dekorfärg1 20 3" xfId="1904" xr:uid="{00000000-0005-0000-0000-0000A5020000}"/>
    <cellStyle name="20% - Dekorfärg1 20 3 2" xfId="4877" xr:uid="{00000000-0005-0000-0000-0000A6020000}"/>
    <cellStyle name="20% - Dekorfärg1 20 4" xfId="3393" xr:uid="{00000000-0005-0000-0000-0000A7020000}"/>
    <cellStyle name="20% - Dekorfärg1 21" xfId="418" xr:uid="{00000000-0005-0000-0000-0000A8020000}"/>
    <cellStyle name="20% - Dekorfärg1 21 2" xfId="1016" xr:uid="{00000000-0005-0000-0000-0000A9020000}"/>
    <cellStyle name="20% - Dekorfärg1 21 2 2" xfId="2504" xr:uid="{00000000-0005-0000-0000-0000AA020000}"/>
    <cellStyle name="20% - Dekorfärg1 21 2 2 2" xfId="5477" xr:uid="{00000000-0005-0000-0000-0000AB020000}"/>
    <cellStyle name="20% - Dekorfärg1 21 2 3" xfId="3993" xr:uid="{00000000-0005-0000-0000-0000AC020000}"/>
    <cellStyle name="20% - Dekorfärg1 21 3" xfId="1918" xr:uid="{00000000-0005-0000-0000-0000AD020000}"/>
    <cellStyle name="20% - Dekorfärg1 21 3 2" xfId="4891" xr:uid="{00000000-0005-0000-0000-0000AE020000}"/>
    <cellStyle name="20% - Dekorfärg1 21 4" xfId="3407" xr:uid="{00000000-0005-0000-0000-0000AF020000}"/>
    <cellStyle name="20% - Dekorfärg1 22" xfId="432" xr:uid="{00000000-0005-0000-0000-0000B0020000}"/>
    <cellStyle name="20% - Dekorfärg1 22 2" xfId="1030" xr:uid="{00000000-0005-0000-0000-0000B1020000}"/>
    <cellStyle name="20% - Dekorfärg1 22 2 2" xfId="2518" xr:uid="{00000000-0005-0000-0000-0000B2020000}"/>
    <cellStyle name="20% - Dekorfärg1 22 2 2 2" xfId="5491" xr:uid="{00000000-0005-0000-0000-0000B3020000}"/>
    <cellStyle name="20% - Dekorfärg1 22 2 3" xfId="4007" xr:uid="{00000000-0005-0000-0000-0000B4020000}"/>
    <cellStyle name="20% - Dekorfärg1 22 3" xfId="1932" xr:uid="{00000000-0005-0000-0000-0000B5020000}"/>
    <cellStyle name="20% - Dekorfärg1 22 3 2" xfId="4905" xr:uid="{00000000-0005-0000-0000-0000B6020000}"/>
    <cellStyle name="20% - Dekorfärg1 22 4" xfId="3421" xr:uid="{00000000-0005-0000-0000-0000B7020000}"/>
    <cellStyle name="20% - Dekorfärg1 23" xfId="446" xr:uid="{00000000-0005-0000-0000-0000B8020000}"/>
    <cellStyle name="20% - Dekorfärg1 23 2" xfId="1044" xr:uid="{00000000-0005-0000-0000-0000B9020000}"/>
    <cellStyle name="20% - Dekorfärg1 23 2 2" xfId="2532" xr:uid="{00000000-0005-0000-0000-0000BA020000}"/>
    <cellStyle name="20% - Dekorfärg1 23 2 2 2" xfId="5505" xr:uid="{00000000-0005-0000-0000-0000BB020000}"/>
    <cellStyle name="20% - Dekorfärg1 23 2 3" xfId="4021" xr:uid="{00000000-0005-0000-0000-0000BC020000}"/>
    <cellStyle name="20% - Dekorfärg1 23 3" xfId="1946" xr:uid="{00000000-0005-0000-0000-0000BD020000}"/>
    <cellStyle name="20% - Dekorfärg1 23 3 2" xfId="4919" xr:uid="{00000000-0005-0000-0000-0000BE020000}"/>
    <cellStyle name="20% - Dekorfärg1 23 4" xfId="3435" xr:uid="{00000000-0005-0000-0000-0000BF020000}"/>
    <cellStyle name="20% - Dekorfärg1 24" xfId="460" xr:uid="{00000000-0005-0000-0000-0000C0020000}"/>
    <cellStyle name="20% - Dekorfärg1 24 2" xfId="1058" xr:uid="{00000000-0005-0000-0000-0000C1020000}"/>
    <cellStyle name="20% - Dekorfärg1 24 2 2" xfId="2546" xr:uid="{00000000-0005-0000-0000-0000C2020000}"/>
    <cellStyle name="20% - Dekorfärg1 24 2 2 2" xfId="5519" xr:uid="{00000000-0005-0000-0000-0000C3020000}"/>
    <cellStyle name="20% - Dekorfärg1 24 2 3" xfId="4035" xr:uid="{00000000-0005-0000-0000-0000C4020000}"/>
    <cellStyle name="20% - Dekorfärg1 24 3" xfId="1960" xr:uid="{00000000-0005-0000-0000-0000C5020000}"/>
    <cellStyle name="20% - Dekorfärg1 24 3 2" xfId="4933" xr:uid="{00000000-0005-0000-0000-0000C6020000}"/>
    <cellStyle name="20% - Dekorfärg1 24 4" xfId="3449" xr:uid="{00000000-0005-0000-0000-0000C7020000}"/>
    <cellStyle name="20% - Dekorfärg1 25" xfId="474" xr:uid="{00000000-0005-0000-0000-0000C8020000}"/>
    <cellStyle name="20% - Dekorfärg1 25 2" xfId="1072" xr:uid="{00000000-0005-0000-0000-0000C9020000}"/>
    <cellStyle name="20% - Dekorfärg1 25 2 2" xfId="2560" xr:uid="{00000000-0005-0000-0000-0000CA020000}"/>
    <cellStyle name="20% - Dekorfärg1 25 2 2 2" xfId="5533" xr:uid="{00000000-0005-0000-0000-0000CB020000}"/>
    <cellStyle name="20% - Dekorfärg1 25 2 3" xfId="4049" xr:uid="{00000000-0005-0000-0000-0000CC020000}"/>
    <cellStyle name="20% - Dekorfärg1 25 3" xfId="1974" xr:uid="{00000000-0005-0000-0000-0000CD020000}"/>
    <cellStyle name="20% - Dekorfärg1 25 3 2" xfId="4947" xr:uid="{00000000-0005-0000-0000-0000CE020000}"/>
    <cellStyle name="20% - Dekorfärg1 25 4" xfId="3463" xr:uid="{00000000-0005-0000-0000-0000CF020000}"/>
    <cellStyle name="20% - Dekorfärg1 26" xfId="488" xr:uid="{00000000-0005-0000-0000-0000D0020000}"/>
    <cellStyle name="20% - Dekorfärg1 26 2" xfId="1086" xr:uid="{00000000-0005-0000-0000-0000D1020000}"/>
    <cellStyle name="20% - Dekorfärg1 26 2 2" xfId="2574" xr:uid="{00000000-0005-0000-0000-0000D2020000}"/>
    <cellStyle name="20% - Dekorfärg1 26 2 2 2" xfId="5547" xr:uid="{00000000-0005-0000-0000-0000D3020000}"/>
    <cellStyle name="20% - Dekorfärg1 26 2 3" xfId="4063" xr:uid="{00000000-0005-0000-0000-0000D4020000}"/>
    <cellStyle name="20% - Dekorfärg1 26 3" xfId="1988" xr:uid="{00000000-0005-0000-0000-0000D5020000}"/>
    <cellStyle name="20% - Dekorfärg1 26 3 2" xfId="4961" xr:uid="{00000000-0005-0000-0000-0000D6020000}"/>
    <cellStyle name="20% - Dekorfärg1 26 4" xfId="3477" xr:uid="{00000000-0005-0000-0000-0000D7020000}"/>
    <cellStyle name="20% - Dekorfärg1 27" xfId="502" xr:uid="{00000000-0005-0000-0000-0000D8020000}"/>
    <cellStyle name="20% - Dekorfärg1 27 2" xfId="1100" xr:uid="{00000000-0005-0000-0000-0000D9020000}"/>
    <cellStyle name="20% - Dekorfärg1 27 2 2" xfId="2588" xr:uid="{00000000-0005-0000-0000-0000DA020000}"/>
    <cellStyle name="20% - Dekorfärg1 27 2 2 2" xfId="5561" xr:uid="{00000000-0005-0000-0000-0000DB020000}"/>
    <cellStyle name="20% - Dekorfärg1 27 2 3" xfId="4077" xr:uid="{00000000-0005-0000-0000-0000DC020000}"/>
    <cellStyle name="20% - Dekorfärg1 27 3" xfId="2002" xr:uid="{00000000-0005-0000-0000-0000DD020000}"/>
    <cellStyle name="20% - Dekorfärg1 27 3 2" xfId="4975" xr:uid="{00000000-0005-0000-0000-0000DE020000}"/>
    <cellStyle name="20% - Dekorfärg1 27 4" xfId="3491" xr:uid="{00000000-0005-0000-0000-0000DF020000}"/>
    <cellStyle name="20% - Dekorfärg1 28" xfId="516" xr:uid="{00000000-0005-0000-0000-0000E0020000}"/>
    <cellStyle name="20% - Dekorfärg1 28 2" xfId="1114" xr:uid="{00000000-0005-0000-0000-0000E1020000}"/>
    <cellStyle name="20% - Dekorfärg1 28 2 2" xfId="2602" xr:uid="{00000000-0005-0000-0000-0000E2020000}"/>
    <cellStyle name="20% - Dekorfärg1 28 2 2 2" xfId="5575" xr:uid="{00000000-0005-0000-0000-0000E3020000}"/>
    <cellStyle name="20% - Dekorfärg1 28 2 3" xfId="4091" xr:uid="{00000000-0005-0000-0000-0000E4020000}"/>
    <cellStyle name="20% - Dekorfärg1 28 3" xfId="2016" xr:uid="{00000000-0005-0000-0000-0000E5020000}"/>
    <cellStyle name="20% - Dekorfärg1 28 3 2" xfId="4989" xr:uid="{00000000-0005-0000-0000-0000E6020000}"/>
    <cellStyle name="20% - Dekorfärg1 28 4" xfId="3505" xr:uid="{00000000-0005-0000-0000-0000E7020000}"/>
    <cellStyle name="20% - Dekorfärg1 29" xfId="534" xr:uid="{00000000-0005-0000-0000-0000E8020000}"/>
    <cellStyle name="20% - Dekorfärg1 29 2" xfId="1131" xr:uid="{00000000-0005-0000-0000-0000E9020000}"/>
    <cellStyle name="20% - Dekorfärg1 29 2 2" xfId="2619" xr:uid="{00000000-0005-0000-0000-0000EA020000}"/>
    <cellStyle name="20% - Dekorfärg1 29 2 2 2" xfId="5592" xr:uid="{00000000-0005-0000-0000-0000EB020000}"/>
    <cellStyle name="20% - Dekorfärg1 29 2 3" xfId="4108" xr:uid="{00000000-0005-0000-0000-0000EC020000}"/>
    <cellStyle name="20% - Dekorfärg1 29 3" xfId="2033" xr:uid="{00000000-0005-0000-0000-0000ED020000}"/>
    <cellStyle name="20% - Dekorfärg1 29 3 2" xfId="5006" xr:uid="{00000000-0005-0000-0000-0000EE020000}"/>
    <cellStyle name="20% - Dekorfärg1 29 4" xfId="3522" xr:uid="{00000000-0005-0000-0000-0000EF020000}"/>
    <cellStyle name="20% - Dekorfärg1 3" xfId="69" xr:uid="{00000000-0005-0000-0000-0000F0020000}"/>
    <cellStyle name="20% - Dekorfärg1 3 2" xfId="172" xr:uid="{00000000-0005-0000-0000-0000F1020000}"/>
    <cellStyle name="20% - Dekorfärg1 3 2 2" xfId="773" xr:uid="{00000000-0005-0000-0000-0000F2020000}"/>
    <cellStyle name="20% - Dekorfärg1 3 2 2 2" xfId="2261" xr:uid="{00000000-0005-0000-0000-0000F3020000}"/>
    <cellStyle name="20% - Dekorfärg1 3 2 2 2 2" xfId="5234" xr:uid="{00000000-0005-0000-0000-0000F4020000}"/>
    <cellStyle name="20% - Dekorfärg1 3 2 2 3" xfId="3750" xr:uid="{00000000-0005-0000-0000-0000F5020000}"/>
    <cellStyle name="20% - Dekorfärg1 3 2 3" xfId="1675" xr:uid="{00000000-0005-0000-0000-0000F6020000}"/>
    <cellStyle name="20% - Dekorfärg1 3 2 3 2" xfId="4648" xr:uid="{00000000-0005-0000-0000-0000F7020000}"/>
    <cellStyle name="20% - Dekorfärg1 3 2 4" xfId="3164" xr:uid="{00000000-0005-0000-0000-0000F8020000}"/>
    <cellStyle name="20% - Dekorfärg1 3 3" xfId="671" xr:uid="{00000000-0005-0000-0000-0000F9020000}"/>
    <cellStyle name="20% - Dekorfärg1 3 3 2" xfId="2160" xr:uid="{00000000-0005-0000-0000-0000FA020000}"/>
    <cellStyle name="20% - Dekorfärg1 3 3 2 2" xfId="5133" xr:uid="{00000000-0005-0000-0000-0000FB020000}"/>
    <cellStyle name="20% - Dekorfärg1 3 3 3" xfId="3649" xr:uid="{00000000-0005-0000-0000-0000FC020000}"/>
    <cellStyle name="20% - Dekorfärg1 3 4" xfId="1573" xr:uid="{00000000-0005-0000-0000-0000FD020000}"/>
    <cellStyle name="20% - Dekorfärg1 3 4 2" xfId="4546" xr:uid="{00000000-0005-0000-0000-0000FE020000}"/>
    <cellStyle name="20% - Dekorfärg1 3 5" xfId="3063" xr:uid="{00000000-0005-0000-0000-0000FF020000}"/>
    <cellStyle name="20% - Dekorfärg1 30" xfId="548" xr:uid="{00000000-0005-0000-0000-000000030000}"/>
    <cellStyle name="20% - Dekorfärg1 30 2" xfId="1145" xr:uid="{00000000-0005-0000-0000-000001030000}"/>
    <cellStyle name="20% - Dekorfärg1 30 2 2" xfId="2633" xr:uid="{00000000-0005-0000-0000-000002030000}"/>
    <cellStyle name="20% - Dekorfärg1 30 2 2 2" xfId="5606" xr:uid="{00000000-0005-0000-0000-000003030000}"/>
    <cellStyle name="20% - Dekorfärg1 30 2 3" xfId="4122" xr:uid="{00000000-0005-0000-0000-000004030000}"/>
    <cellStyle name="20% - Dekorfärg1 30 3" xfId="2047" xr:uid="{00000000-0005-0000-0000-000005030000}"/>
    <cellStyle name="20% - Dekorfärg1 30 3 2" xfId="5020" xr:uid="{00000000-0005-0000-0000-000006030000}"/>
    <cellStyle name="20% - Dekorfärg1 30 4" xfId="3536" xr:uid="{00000000-0005-0000-0000-000007030000}"/>
    <cellStyle name="20% - Dekorfärg1 31" xfId="562" xr:uid="{00000000-0005-0000-0000-000008030000}"/>
    <cellStyle name="20% - Dekorfärg1 31 2" xfId="1159" xr:uid="{00000000-0005-0000-0000-000009030000}"/>
    <cellStyle name="20% - Dekorfärg1 31 2 2" xfId="2647" xr:uid="{00000000-0005-0000-0000-00000A030000}"/>
    <cellStyle name="20% - Dekorfärg1 31 2 2 2" xfId="5620" xr:uid="{00000000-0005-0000-0000-00000B030000}"/>
    <cellStyle name="20% - Dekorfärg1 31 2 3" xfId="4136" xr:uid="{00000000-0005-0000-0000-00000C030000}"/>
    <cellStyle name="20% - Dekorfärg1 31 3" xfId="2061" xr:uid="{00000000-0005-0000-0000-00000D030000}"/>
    <cellStyle name="20% - Dekorfärg1 31 3 2" xfId="5034" xr:uid="{00000000-0005-0000-0000-00000E030000}"/>
    <cellStyle name="20% - Dekorfärg1 31 4" xfId="3550" xr:uid="{00000000-0005-0000-0000-00000F030000}"/>
    <cellStyle name="20% - Dekorfärg1 32" xfId="576" xr:uid="{00000000-0005-0000-0000-000010030000}"/>
    <cellStyle name="20% - Dekorfärg1 32 2" xfId="1173" xr:uid="{00000000-0005-0000-0000-000011030000}"/>
    <cellStyle name="20% - Dekorfärg1 32 2 2" xfId="2661" xr:uid="{00000000-0005-0000-0000-000012030000}"/>
    <cellStyle name="20% - Dekorfärg1 32 2 2 2" xfId="5634" xr:uid="{00000000-0005-0000-0000-000013030000}"/>
    <cellStyle name="20% - Dekorfärg1 32 2 3" xfId="4150" xr:uid="{00000000-0005-0000-0000-000014030000}"/>
    <cellStyle name="20% - Dekorfärg1 32 3" xfId="2075" xr:uid="{00000000-0005-0000-0000-000015030000}"/>
    <cellStyle name="20% - Dekorfärg1 32 3 2" xfId="5048" xr:uid="{00000000-0005-0000-0000-000016030000}"/>
    <cellStyle name="20% - Dekorfärg1 32 4" xfId="3564" xr:uid="{00000000-0005-0000-0000-000017030000}"/>
    <cellStyle name="20% - Dekorfärg1 33" xfId="590" xr:uid="{00000000-0005-0000-0000-000018030000}"/>
    <cellStyle name="20% - Dekorfärg1 33 2" xfId="1187" xr:uid="{00000000-0005-0000-0000-000019030000}"/>
    <cellStyle name="20% - Dekorfärg1 33 2 2" xfId="2675" xr:uid="{00000000-0005-0000-0000-00001A030000}"/>
    <cellStyle name="20% - Dekorfärg1 33 2 2 2" xfId="5648" xr:uid="{00000000-0005-0000-0000-00001B030000}"/>
    <cellStyle name="20% - Dekorfärg1 33 2 3" xfId="4164" xr:uid="{00000000-0005-0000-0000-00001C030000}"/>
    <cellStyle name="20% - Dekorfärg1 33 3" xfId="2089" xr:uid="{00000000-0005-0000-0000-00001D030000}"/>
    <cellStyle name="20% - Dekorfärg1 33 3 2" xfId="5062" xr:uid="{00000000-0005-0000-0000-00001E030000}"/>
    <cellStyle name="20% - Dekorfärg1 33 4" xfId="3578" xr:uid="{00000000-0005-0000-0000-00001F030000}"/>
    <cellStyle name="20% - Dekorfärg1 34" xfId="604" xr:uid="{00000000-0005-0000-0000-000020030000}"/>
    <cellStyle name="20% - Dekorfärg1 34 2" xfId="1201" xr:uid="{00000000-0005-0000-0000-000021030000}"/>
    <cellStyle name="20% - Dekorfärg1 34 2 2" xfId="2689" xr:uid="{00000000-0005-0000-0000-000022030000}"/>
    <cellStyle name="20% - Dekorfärg1 34 2 2 2" xfId="5662" xr:uid="{00000000-0005-0000-0000-000023030000}"/>
    <cellStyle name="20% - Dekorfärg1 34 2 3" xfId="4178" xr:uid="{00000000-0005-0000-0000-000024030000}"/>
    <cellStyle name="20% - Dekorfärg1 34 3" xfId="2103" xr:uid="{00000000-0005-0000-0000-000025030000}"/>
    <cellStyle name="20% - Dekorfärg1 34 3 2" xfId="5076" xr:uid="{00000000-0005-0000-0000-000026030000}"/>
    <cellStyle name="20% - Dekorfärg1 34 4" xfId="3592" xr:uid="{00000000-0005-0000-0000-000027030000}"/>
    <cellStyle name="20% - Dekorfärg1 35" xfId="618" xr:uid="{00000000-0005-0000-0000-000028030000}"/>
    <cellStyle name="20% - Dekorfärg1 35 2" xfId="1215" xr:uid="{00000000-0005-0000-0000-000029030000}"/>
    <cellStyle name="20% - Dekorfärg1 35 2 2" xfId="2703" xr:uid="{00000000-0005-0000-0000-00002A030000}"/>
    <cellStyle name="20% - Dekorfärg1 35 2 2 2" xfId="5676" xr:uid="{00000000-0005-0000-0000-00002B030000}"/>
    <cellStyle name="20% - Dekorfärg1 35 2 3" xfId="4192" xr:uid="{00000000-0005-0000-0000-00002C030000}"/>
    <cellStyle name="20% - Dekorfärg1 35 3" xfId="2117" xr:uid="{00000000-0005-0000-0000-00002D030000}"/>
    <cellStyle name="20% - Dekorfärg1 35 3 2" xfId="5090" xr:uid="{00000000-0005-0000-0000-00002E030000}"/>
    <cellStyle name="20% - Dekorfärg1 35 4" xfId="3606" xr:uid="{00000000-0005-0000-0000-00002F030000}"/>
    <cellStyle name="20% - Dekorfärg1 4" xfId="83" xr:uid="{00000000-0005-0000-0000-000030030000}"/>
    <cellStyle name="20% - Dekorfärg1 4 2" xfId="186" xr:uid="{00000000-0005-0000-0000-000031030000}"/>
    <cellStyle name="20% - Dekorfärg1 4 2 2" xfId="787" xr:uid="{00000000-0005-0000-0000-000032030000}"/>
    <cellStyle name="20% - Dekorfärg1 4 2 2 2" xfId="2275" xr:uid="{00000000-0005-0000-0000-000033030000}"/>
    <cellStyle name="20% - Dekorfärg1 4 2 2 2 2" xfId="5248" xr:uid="{00000000-0005-0000-0000-000034030000}"/>
    <cellStyle name="20% - Dekorfärg1 4 2 2 3" xfId="3764" xr:uid="{00000000-0005-0000-0000-000035030000}"/>
    <cellStyle name="20% - Dekorfärg1 4 2 3" xfId="1689" xr:uid="{00000000-0005-0000-0000-000036030000}"/>
    <cellStyle name="20% - Dekorfärg1 4 2 3 2" xfId="4662" xr:uid="{00000000-0005-0000-0000-000037030000}"/>
    <cellStyle name="20% - Dekorfärg1 4 2 4" xfId="3178" xr:uid="{00000000-0005-0000-0000-000038030000}"/>
    <cellStyle name="20% - Dekorfärg1 4 3" xfId="685" xr:uid="{00000000-0005-0000-0000-000039030000}"/>
    <cellStyle name="20% - Dekorfärg1 4 3 2" xfId="2174" xr:uid="{00000000-0005-0000-0000-00003A030000}"/>
    <cellStyle name="20% - Dekorfärg1 4 3 2 2" xfId="5147" xr:uid="{00000000-0005-0000-0000-00003B030000}"/>
    <cellStyle name="20% - Dekorfärg1 4 3 3" xfId="3663" xr:uid="{00000000-0005-0000-0000-00003C030000}"/>
    <cellStyle name="20% - Dekorfärg1 4 4" xfId="1587" xr:uid="{00000000-0005-0000-0000-00003D030000}"/>
    <cellStyle name="20% - Dekorfärg1 4 4 2" xfId="4560" xr:uid="{00000000-0005-0000-0000-00003E030000}"/>
    <cellStyle name="20% - Dekorfärg1 4 5" xfId="3077" xr:uid="{00000000-0005-0000-0000-00003F030000}"/>
    <cellStyle name="20% - Dekorfärg1 5" xfId="97" xr:uid="{00000000-0005-0000-0000-000040030000}"/>
    <cellStyle name="20% - Dekorfärg1 5 2" xfId="200" xr:uid="{00000000-0005-0000-0000-000041030000}"/>
    <cellStyle name="20% - Dekorfärg1 5 2 2" xfId="801" xr:uid="{00000000-0005-0000-0000-000042030000}"/>
    <cellStyle name="20% - Dekorfärg1 5 2 2 2" xfId="2289" xr:uid="{00000000-0005-0000-0000-000043030000}"/>
    <cellStyle name="20% - Dekorfärg1 5 2 2 2 2" xfId="5262" xr:uid="{00000000-0005-0000-0000-000044030000}"/>
    <cellStyle name="20% - Dekorfärg1 5 2 2 3" xfId="3778" xr:uid="{00000000-0005-0000-0000-000045030000}"/>
    <cellStyle name="20% - Dekorfärg1 5 2 3" xfId="1703" xr:uid="{00000000-0005-0000-0000-000046030000}"/>
    <cellStyle name="20% - Dekorfärg1 5 2 3 2" xfId="4676" xr:uid="{00000000-0005-0000-0000-000047030000}"/>
    <cellStyle name="20% - Dekorfärg1 5 2 4" xfId="3192" xr:uid="{00000000-0005-0000-0000-000048030000}"/>
    <cellStyle name="20% - Dekorfärg1 5 3" xfId="699" xr:uid="{00000000-0005-0000-0000-000049030000}"/>
    <cellStyle name="20% - Dekorfärg1 5 3 2" xfId="2188" xr:uid="{00000000-0005-0000-0000-00004A030000}"/>
    <cellStyle name="20% - Dekorfärg1 5 3 2 2" xfId="5161" xr:uid="{00000000-0005-0000-0000-00004B030000}"/>
    <cellStyle name="20% - Dekorfärg1 5 3 3" xfId="3677" xr:uid="{00000000-0005-0000-0000-00004C030000}"/>
    <cellStyle name="20% - Dekorfärg1 5 4" xfId="1601" xr:uid="{00000000-0005-0000-0000-00004D030000}"/>
    <cellStyle name="20% - Dekorfärg1 5 4 2" xfId="4574" xr:uid="{00000000-0005-0000-0000-00004E030000}"/>
    <cellStyle name="20% - Dekorfärg1 5 5" xfId="3091" xr:uid="{00000000-0005-0000-0000-00004F030000}"/>
    <cellStyle name="20% - Dekorfärg1 6" xfId="111" xr:uid="{00000000-0005-0000-0000-000050030000}"/>
    <cellStyle name="20% - Dekorfärg1 6 2" xfId="214" xr:uid="{00000000-0005-0000-0000-000051030000}"/>
    <cellStyle name="20% - Dekorfärg1 6 2 2" xfId="815" xr:uid="{00000000-0005-0000-0000-000052030000}"/>
    <cellStyle name="20% - Dekorfärg1 6 2 2 2" xfId="2303" xr:uid="{00000000-0005-0000-0000-000053030000}"/>
    <cellStyle name="20% - Dekorfärg1 6 2 2 2 2" xfId="5276" xr:uid="{00000000-0005-0000-0000-000054030000}"/>
    <cellStyle name="20% - Dekorfärg1 6 2 2 3" xfId="3792" xr:uid="{00000000-0005-0000-0000-000055030000}"/>
    <cellStyle name="20% - Dekorfärg1 6 2 3" xfId="1717" xr:uid="{00000000-0005-0000-0000-000056030000}"/>
    <cellStyle name="20% - Dekorfärg1 6 2 3 2" xfId="4690" xr:uid="{00000000-0005-0000-0000-000057030000}"/>
    <cellStyle name="20% - Dekorfärg1 6 2 4" xfId="3206" xr:uid="{00000000-0005-0000-0000-000058030000}"/>
    <cellStyle name="20% - Dekorfärg1 6 3" xfId="713" xr:uid="{00000000-0005-0000-0000-000059030000}"/>
    <cellStyle name="20% - Dekorfärg1 6 3 2" xfId="2202" xr:uid="{00000000-0005-0000-0000-00005A030000}"/>
    <cellStyle name="20% - Dekorfärg1 6 3 2 2" xfId="5175" xr:uid="{00000000-0005-0000-0000-00005B030000}"/>
    <cellStyle name="20% - Dekorfärg1 6 3 3" xfId="3691" xr:uid="{00000000-0005-0000-0000-00005C030000}"/>
    <cellStyle name="20% - Dekorfärg1 6 4" xfId="1615" xr:uid="{00000000-0005-0000-0000-00005D030000}"/>
    <cellStyle name="20% - Dekorfärg1 6 4 2" xfId="4588" xr:uid="{00000000-0005-0000-0000-00005E030000}"/>
    <cellStyle name="20% - Dekorfärg1 6 5" xfId="3105" xr:uid="{00000000-0005-0000-0000-00005F030000}"/>
    <cellStyle name="20% - Dekorfärg1 7" xfId="125" xr:uid="{00000000-0005-0000-0000-000060030000}"/>
    <cellStyle name="20% - Dekorfärg1 7 2" xfId="228" xr:uid="{00000000-0005-0000-0000-000061030000}"/>
    <cellStyle name="20% - Dekorfärg1 7 2 2" xfId="829" xr:uid="{00000000-0005-0000-0000-000062030000}"/>
    <cellStyle name="20% - Dekorfärg1 7 2 2 2" xfId="2317" xr:uid="{00000000-0005-0000-0000-000063030000}"/>
    <cellStyle name="20% - Dekorfärg1 7 2 2 2 2" xfId="5290" xr:uid="{00000000-0005-0000-0000-000064030000}"/>
    <cellStyle name="20% - Dekorfärg1 7 2 2 3" xfId="3806" xr:uid="{00000000-0005-0000-0000-000065030000}"/>
    <cellStyle name="20% - Dekorfärg1 7 2 3" xfId="1731" xr:uid="{00000000-0005-0000-0000-000066030000}"/>
    <cellStyle name="20% - Dekorfärg1 7 2 3 2" xfId="4704" xr:uid="{00000000-0005-0000-0000-000067030000}"/>
    <cellStyle name="20% - Dekorfärg1 7 2 4" xfId="3220" xr:uid="{00000000-0005-0000-0000-000068030000}"/>
    <cellStyle name="20% - Dekorfärg1 7 3" xfId="727" xr:uid="{00000000-0005-0000-0000-000069030000}"/>
    <cellStyle name="20% - Dekorfärg1 7 3 2" xfId="2216" xr:uid="{00000000-0005-0000-0000-00006A030000}"/>
    <cellStyle name="20% - Dekorfärg1 7 3 2 2" xfId="5189" xr:uid="{00000000-0005-0000-0000-00006B030000}"/>
    <cellStyle name="20% - Dekorfärg1 7 3 3" xfId="3705" xr:uid="{00000000-0005-0000-0000-00006C030000}"/>
    <cellStyle name="20% - Dekorfärg1 7 4" xfId="1629" xr:uid="{00000000-0005-0000-0000-00006D030000}"/>
    <cellStyle name="20% - Dekorfärg1 7 4 2" xfId="4602" xr:uid="{00000000-0005-0000-0000-00006E030000}"/>
    <cellStyle name="20% - Dekorfärg1 7 5" xfId="3119" xr:uid="{00000000-0005-0000-0000-00006F030000}"/>
    <cellStyle name="20% - Dekorfärg1 8" xfId="139" xr:uid="{00000000-0005-0000-0000-000070030000}"/>
    <cellStyle name="20% - Dekorfärg1 8 2" xfId="741" xr:uid="{00000000-0005-0000-0000-000071030000}"/>
    <cellStyle name="20% - Dekorfärg1 8 2 2" xfId="2230" xr:uid="{00000000-0005-0000-0000-000072030000}"/>
    <cellStyle name="20% - Dekorfärg1 8 2 2 2" xfId="5203" xr:uid="{00000000-0005-0000-0000-000073030000}"/>
    <cellStyle name="20% - Dekorfärg1 8 2 3" xfId="3719" xr:uid="{00000000-0005-0000-0000-000074030000}"/>
    <cellStyle name="20% - Dekorfärg1 8 3" xfId="1643" xr:uid="{00000000-0005-0000-0000-000075030000}"/>
    <cellStyle name="20% - Dekorfärg1 8 3 2" xfId="4616" xr:uid="{00000000-0005-0000-0000-000076030000}"/>
    <cellStyle name="20% - Dekorfärg1 8 4" xfId="3133" xr:uid="{00000000-0005-0000-0000-000077030000}"/>
    <cellStyle name="20% - Dekorfärg1 9" xfId="244" xr:uid="{00000000-0005-0000-0000-000078030000}"/>
    <cellStyle name="20% - Dekorfärg1 9 2" xfId="845" xr:uid="{00000000-0005-0000-0000-000079030000}"/>
    <cellStyle name="20% - Dekorfärg1 9 2 2" xfId="2333" xr:uid="{00000000-0005-0000-0000-00007A030000}"/>
    <cellStyle name="20% - Dekorfärg1 9 2 2 2" xfId="5306" xr:uid="{00000000-0005-0000-0000-00007B030000}"/>
    <cellStyle name="20% - Dekorfärg1 9 2 3" xfId="3822" xr:uid="{00000000-0005-0000-0000-00007C030000}"/>
    <cellStyle name="20% - Dekorfärg1 9 3" xfId="1747" xr:uid="{00000000-0005-0000-0000-00007D030000}"/>
    <cellStyle name="20% - Dekorfärg1 9 3 2" xfId="4720" xr:uid="{00000000-0005-0000-0000-00007E030000}"/>
    <cellStyle name="20% - Dekorfärg1 9 4" xfId="3236" xr:uid="{00000000-0005-0000-0000-00007F030000}"/>
    <cellStyle name="20% - Dekorfärg2 10" xfId="260" xr:uid="{00000000-0005-0000-0000-000080030000}"/>
    <cellStyle name="20% - Dekorfärg2 10 2" xfId="861" xr:uid="{00000000-0005-0000-0000-000081030000}"/>
    <cellStyle name="20% - Dekorfärg2 10 2 2" xfId="2349" xr:uid="{00000000-0005-0000-0000-000082030000}"/>
    <cellStyle name="20% - Dekorfärg2 10 2 2 2" xfId="5322" xr:uid="{00000000-0005-0000-0000-000083030000}"/>
    <cellStyle name="20% - Dekorfärg2 10 2 3" xfId="3838" xr:uid="{00000000-0005-0000-0000-000084030000}"/>
    <cellStyle name="20% - Dekorfärg2 10 3" xfId="1763" xr:uid="{00000000-0005-0000-0000-000085030000}"/>
    <cellStyle name="20% - Dekorfärg2 10 3 2" xfId="4736" xr:uid="{00000000-0005-0000-0000-000086030000}"/>
    <cellStyle name="20% - Dekorfärg2 10 4" xfId="3252" xr:uid="{00000000-0005-0000-0000-000087030000}"/>
    <cellStyle name="20% - Dekorfärg2 11" xfId="274" xr:uid="{00000000-0005-0000-0000-000088030000}"/>
    <cellStyle name="20% - Dekorfärg2 11 2" xfId="875" xr:uid="{00000000-0005-0000-0000-000089030000}"/>
    <cellStyle name="20% - Dekorfärg2 11 2 2" xfId="2363" xr:uid="{00000000-0005-0000-0000-00008A030000}"/>
    <cellStyle name="20% - Dekorfärg2 11 2 2 2" xfId="5336" xr:uid="{00000000-0005-0000-0000-00008B030000}"/>
    <cellStyle name="20% - Dekorfärg2 11 2 3" xfId="3852" xr:uid="{00000000-0005-0000-0000-00008C030000}"/>
    <cellStyle name="20% - Dekorfärg2 11 3" xfId="1777" xr:uid="{00000000-0005-0000-0000-00008D030000}"/>
    <cellStyle name="20% - Dekorfärg2 11 3 2" xfId="4750" xr:uid="{00000000-0005-0000-0000-00008E030000}"/>
    <cellStyle name="20% - Dekorfärg2 11 4" xfId="3266" xr:uid="{00000000-0005-0000-0000-00008F030000}"/>
    <cellStyle name="20% - Dekorfärg2 12" xfId="288" xr:uid="{00000000-0005-0000-0000-000090030000}"/>
    <cellStyle name="20% - Dekorfärg2 12 2" xfId="889" xr:uid="{00000000-0005-0000-0000-000091030000}"/>
    <cellStyle name="20% - Dekorfärg2 12 2 2" xfId="2377" xr:uid="{00000000-0005-0000-0000-000092030000}"/>
    <cellStyle name="20% - Dekorfärg2 12 2 2 2" xfId="5350" xr:uid="{00000000-0005-0000-0000-000093030000}"/>
    <cellStyle name="20% - Dekorfärg2 12 2 3" xfId="3866" xr:uid="{00000000-0005-0000-0000-000094030000}"/>
    <cellStyle name="20% - Dekorfärg2 12 3" xfId="1791" xr:uid="{00000000-0005-0000-0000-000095030000}"/>
    <cellStyle name="20% - Dekorfärg2 12 3 2" xfId="4764" xr:uid="{00000000-0005-0000-0000-000096030000}"/>
    <cellStyle name="20% - Dekorfärg2 12 4" xfId="3280" xr:uid="{00000000-0005-0000-0000-000097030000}"/>
    <cellStyle name="20% - Dekorfärg2 13" xfId="299" xr:uid="{00000000-0005-0000-0000-000098030000}"/>
    <cellStyle name="20% - Dekorfärg2 13 2" xfId="900" xr:uid="{00000000-0005-0000-0000-000099030000}"/>
    <cellStyle name="20% - Dekorfärg2 13 2 2" xfId="2388" xr:uid="{00000000-0005-0000-0000-00009A030000}"/>
    <cellStyle name="20% - Dekorfärg2 13 2 2 2" xfId="5361" xr:uid="{00000000-0005-0000-0000-00009B030000}"/>
    <cellStyle name="20% - Dekorfärg2 13 2 3" xfId="3877" xr:uid="{00000000-0005-0000-0000-00009C030000}"/>
    <cellStyle name="20% - Dekorfärg2 13 3" xfId="1802" xr:uid="{00000000-0005-0000-0000-00009D030000}"/>
    <cellStyle name="20% - Dekorfärg2 13 3 2" xfId="4775" xr:uid="{00000000-0005-0000-0000-00009E030000}"/>
    <cellStyle name="20% - Dekorfärg2 13 4" xfId="3291" xr:uid="{00000000-0005-0000-0000-00009F030000}"/>
    <cellStyle name="20% - Dekorfärg2 14" xfId="316" xr:uid="{00000000-0005-0000-0000-0000A0030000}"/>
    <cellStyle name="20% - Dekorfärg2 14 2" xfId="917" xr:uid="{00000000-0005-0000-0000-0000A1030000}"/>
    <cellStyle name="20% - Dekorfärg2 14 2 2" xfId="2405" xr:uid="{00000000-0005-0000-0000-0000A2030000}"/>
    <cellStyle name="20% - Dekorfärg2 14 2 2 2" xfId="5378" xr:uid="{00000000-0005-0000-0000-0000A3030000}"/>
    <cellStyle name="20% - Dekorfärg2 14 2 3" xfId="3894" xr:uid="{00000000-0005-0000-0000-0000A4030000}"/>
    <cellStyle name="20% - Dekorfärg2 14 3" xfId="1819" xr:uid="{00000000-0005-0000-0000-0000A5030000}"/>
    <cellStyle name="20% - Dekorfärg2 14 3 2" xfId="4792" xr:uid="{00000000-0005-0000-0000-0000A6030000}"/>
    <cellStyle name="20% - Dekorfärg2 14 4" xfId="3308" xr:uid="{00000000-0005-0000-0000-0000A7030000}"/>
    <cellStyle name="20% - Dekorfärg2 15" xfId="330" xr:uid="{00000000-0005-0000-0000-0000A8030000}"/>
    <cellStyle name="20% - Dekorfärg2 15 2" xfId="931" xr:uid="{00000000-0005-0000-0000-0000A9030000}"/>
    <cellStyle name="20% - Dekorfärg2 15 2 2" xfId="2419" xr:uid="{00000000-0005-0000-0000-0000AA030000}"/>
    <cellStyle name="20% - Dekorfärg2 15 2 2 2" xfId="5392" xr:uid="{00000000-0005-0000-0000-0000AB030000}"/>
    <cellStyle name="20% - Dekorfärg2 15 2 3" xfId="3908" xr:uid="{00000000-0005-0000-0000-0000AC030000}"/>
    <cellStyle name="20% - Dekorfärg2 15 3" xfId="1833" xr:uid="{00000000-0005-0000-0000-0000AD030000}"/>
    <cellStyle name="20% - Dekorfärg2 15 3 2" xfId="4806" xr:uid="{00000000-0005-0000-0000-0000AE030000}"/>
    <cellStyle name="20% - Dekorfärg2 15 4" xfId="3322" xr:uid="{00000000-0005-0000-0000-0000AF030000}"/>
    <cellStyle name="20% - Dekorfärg2 16" xfId="344" xr:uid="{00000000-0005-0000-0000-0000B0030000}"/>
    <cellStyle name="20% - Dekorfärg2 16 2" xfId="945" xr:uid="{00000000-0005-0000-0000-0000B1030000}"/>
    <cellStyle name="20% - Dekorfärg2 16 2 2" xfId="2433" xr:uid="{00000000-0005-0000-0000-0000B2030000}"/>
    <cellStyle name="20% - Dekorfärg2 16 2 2 2" xfId="5406" xr:uid="{00000000-0005-0000-0000-0000B3030000}"/>
    <cellStyle name="20% - Dekorfärg2 16 2 3" xfId="3922" xr:uid="{00000000-0005-0000-0000-0000B4030000}"/>
    <cellStyle name="20% - Dekorfärg2 16 3" xfId="1847" xr:uid="{00000000-0005-0000-0000-0000B5030000}"/>
    <cellStyle name="20% - Dekorfärg2 16 3 2" xfId="4820" xr:uid="{00000000-0005-0000-0000-0000B6030000}"/>
    <cellStyle name="20% - Dekorfärg2 16 4" xfId="3336" xr:uid="{00000000-0005-0000-0000-0000B7030000}"/>
    <cellStyle name="20% - Dekorfärg2 17" xfId="358" xr:uid="{00000000-0005-0000-0000-0000B8030000}"/>
    <cellStyle name="20% - Dekorfärg2 17 2" xfId="959" xr:uid="{00000000-0005-0000-0000-0000B9030000}"/>
    <cellStyle name="20% - Dekorfärg2 17 2 2" xfId="2447" xr:uid="{00000000-0005-0000-0000-0000BA030000}"/>
    <cellStyle name="20% - Dekorfärg2 17 2 2 2" xfId="5420" xr:uid="{00000000-0005-0000-0000-0000BB030000}"/>
    <cellStyle name="20% - Dekorfärg2 17 2 3" xfId="3936" xr:uid="{00000000-0005-0000-0000-0000BC030000}"/>
    <cellStyle name="20% - Dekorfärg2 17 3" xfId="1861" xr:uid="{00000000-0005-0000-0000-0000BD030000}"/>
    <cellStyle name="20% - Dekorfärg2 17 3 2" xfId="4834" xr:uid="{00000000-0005-0000-0000-0000BE030000}"/>
    <cellStyle name="20% - Dekorfärg2 17 4" xfId="3350" xr:uid="{00000000-0005-0000-0000-0000BF030000}"/>
    <cellStyle name="20% - Dekorfärg2 18" xfId="372" xr:uid="{00000000-0005-0000-0000-0000C0030000}"/>
    <cellStyle name="20% - Dekorfärg2 18 2" xfId="973" xr:uid="{00000000-0005-0000-0000-0000C1030000}"/>
    <cellStyle name="20% - Dekorfärg2 18 2 2" xfId="2461" xr:uid="{00000000-0005-0000-0000-0000C2030000}"/>
    <cellStyle name="20% - Dekorfärg2 18 2 2 2" xfId="5434" xr:uid="{00000000-0005-0000-0000-0000C3030000}"/>
    <cellStyle name="20% - Dekorfärg2 18 2 3" xfId="3950" xr:uid="{00000000-0005-0000-0000-0000C4030000}"/>
    <cellStyle name="20% - Dekorfärg2 18 3" xfId="1875" xr:uid="{00000000-0005-0000-0000-0000C5030000}"/>
    <cellStyle name="20% - Dekorfärg2 18 3 2" xfId="4848" xr:uid="{00000000-0005-0000-0000-0000C6030000}"/>
    <cellStyle name="20% - Dekorfärg2 18 4" xfId="3364" xr:uid="{00000000-0005-0000-0000-0000C7030000}"/>
    <cellStyle name="20% - Dekorfärg2 19" xfId="390" xr:uid="{00000000-0005-0000-0000-0000C8030000}"/>
    <cellStyle name="20% - Dekorfärg2 19 2" xfId="988" xr:uid="{00000000-0005-0000-0000-0000C9030000}"/>
    <cellStyle name="20% - Dekorfärg2 19 2 2" xfId="2476" xr:uid="{00000000-0005-0000-0000-0000CA030000}"/>
    <cellStyle name="20% - Dekorfärg2 19 2 2 2" xfId="5449" xr:uid="{00000000-0005-0000-0000-0000CB030000}"/>
    <cellStyle name="20% - Dekorfärg2 19 2 3" xfId="3965" xr:uid="{00000000-0005-0000-0000-0000CC030000}"/>
    <cellStyle name="20% - Dekorfärg2 19 3" xfId="1890" xr:uid="{00000000-0005-0000-0000-0000CD030000}"/>
    <cellStyle name="20% - Dekorfärg2 19 3 2" xfId="4863" xr:uid="{00000000-0005-0000-0000-0000CE030000}"/>
    <cellStyle name="20% - Dekorfärg2 19 4" xfId="3379" xr:uid="{00000000-0005-0000-0000-0000CF030000}"/>
    <cellStyle name="20% - Dekorfärg2 2" xfId="57" xr:uid="{00000000-0005-0000-0000-0000D0030000}"/>
    <cellStyle name="20% - Dekorfärg2 2 2" xfId="160" xr:uid="{00000000-0005-0000-0000-0000D1030000}"/>
    <cellStyle name="20% - Dekorfärg2 2 2 2" xfId="761" xr:uid="{00000000-0005-0000-0000-0000D2030000}"/>
    <cellStyle name="20% - Dekorfärg2 2 2 2 2" xfId="2249" xr:uid="{00000000-0005-0000-0000-0000D3030000}"/>
    <cellStyle name="20% - Dekorfärg2 2 2 2 2 2" xfId="5222" xr:uid="{00000000-0005-0000-0000-0000D4030000}"/>
    <cellStyle name="20% - Dekorfärg2 2 2 2 3" xfId="3738" xr:uid="{00000000-0005-0000-0000-0000D5030000}"/>
    <cellStyle name="20% - Dekorfärg2 2 2 3" xfId="1663" xr:uid="{00000000-0005-0000-0000-0000D6030000}"/>
    <cellStyle name="20% - Dekorfärg2 2 2 3 2" xfId="4636" xr:uid="{00000000-0005-0000-0000-0000D7030000}"/>
    <cellStyle name="20% - Dekorfärg2 2 2 4" xfId="3152" xr:uid="{00000000-0005-0000-0000-0000D8030000}"/>
    <cellStyle name="20% - Dekorfärg2 2 3" xfId="659" xr:uid="{00000000-0005-0000-0000-0000D9030000}"/>
    <cellStyle name="20% - Dekorfärg2 2 3 2" xfId="2148" xr:uid="{00000000-0005-0000-0000-0000DA030000}"/>
    <cellStyle name="20% - Dekorfärg2 2 3 2 2" xfId="5121" xr:uid="{00000000-0005-0000-0000-0000DB030000}"/>
    <cellStyle name="20% - Dekorfärg2 2 3 3" xfId="3637" xr:uid="{00000000-0005-0000-0000-0000DC030000}"/>
    <cellStyle name="20% - Dekorfärg2 2 4" xfId="1561" xr:uid="{00000000-0005-0000-0000-0000DD030000}"/>
    <cellStyle name="20% - Dekorfärg2 2 4 2" xfId="4534" xr:uid="{00000000-0005-0000-0000-0000DE030000}"/>
    <cellStyle name="20% - Dekorfärg2 2 5" xfId="3051" xr:uid="{00000000-0005-0000-0000-0000DF030000}"/>
    <cellStyle name="20% - Dekorfärg2 20" xfId="406" xr:uid="{00000000-0005-0000-0000-0000E0030000}"/>
    <cellStyle name="20% - Dekorfärg2 20 2" xfId="1004" xr:uid="{00000000-0005-0000-0000-0000E1030000}"/>
    <cellStyle name="20% - Dekorfärg2 20 2 2" xfId="2492" xr:uid="{00000000-0005-0000-0000-0000E2030000}"/>
    <cellStyle name="20% - Dekorfärg2 20 2 2 2" xfId="5465" xr:uid="{00000000-0005-0000-0000-0000E3030000}"/>
    <cellStyle name="20% - Dekorfärg2 20 2 3" xfId="3981" xr:uid="{00000000-0005-0000-0000-0000E4030000}"/>
    <cellStyle name="20% - Dekorfärg2 20 3" xfId="1906" xr:uid="{00000000-0005-0000-0000-0000E5030000}"/>
    <cellStyle name="20% - Dekorfärg2 20 3 2" xfId="4879" xr:uid="{00000000-0005-0000-0000-0000E6030000}"/>
    <cellStyle name="20% - Dekorfärg2 20 4" xfId="3395" xr:uid="{00000000-0005-0000-0000-0000E7030000}"/>
    <cellStyle name="20% - Dekorfärg2 21" xfId="420" xr:uid="{00000000-0005-0000-0000-0000E8030000}"/>
    <cellStyle name="20% - Dekorfärg2 21 2" xfId="1018" xr:uid="{00000000-0005-0000-0000-0000E9030000}"/>
    <cellStyle name="20% - Dekorfärg2 21 2 2" xfId="2506" xr:uid="{00000000-0005-0000-0000-0000EA030000}"/>
    <cellStyle name="20% - Dekorfärg2 21 2 2 2" xfId="5479" xr:uid="{00000000-0005-0000-0000-0000EB030000}"/>
    <cellStyle name="20% - Dekorfärg2 21 2 3" xfId="3995" xr:uid="{00000000-0005-0000-0000-0000EC030000}"/>
    <cellStyle name="20% - Dekorfärg2 21 3" xfId="1920" xr:uid="{00000000-0005-0000-0000-0000ED030000}"/>
    <cellStyle name="20% - Dekorfärg2 21 3 2" xfId="4893" xr:uid="{00000000-0005-0000-0000-0000EE030000}"/>
    <cellStyle name="20% - Dekorfärg2 21 4" xfId="3409" xr:uid="{00000000-0005-0000-0000-0000EF030000}"/>
    <cellStyle name="20% - Dekorfärg2 22" xfId="434" xr:uid="{00000000-0005-0000-0000-0000F0030000}"/>
    <cellStyle name="20% - Dekorfärg2 22 2" xfId="1032" xr:uid="{00000000-0005-0000-0000-0000F1030000}"/>
    <cellStyle name="20% - Dekorfärg2 22 2 2" xfId="2520" xr:uid="{00000000-0005-0000-0000-0000F2030000}"/>
    <cellStyle name="20% - Dekorfärg2 22 2 2 2" xfId="5493" xr:uid="{00000000-0005-0000-0000-0000F3030000}"/>
    <cellStyle name="20% - Dekorfärg2 22 2 3" xfId="4009" xr:uid="{00000000-0005-0000-0000-0000F4030000}"/>
    <cellStyle name="20% - Dekorfärg2 22 3" xfId="1934" xr:uid="{00000000-0005-0000-0000-0000F5030000}"/>
    <cellStyle name="20% - Dekorfärg2 22 3 2" xfId="4907" xr:uid="{00000000-0005-0000-0000-0000F6030000}"/>
    <cellStyle name="20% - Dekorfärg2 22 4" xfId="3423" xr:uid="{00000000-0005-0000-0000-0000F7030000}"/>
    <cellStyle name="20% - Dekorfärg2 23" xfId="448" xr:uid="{00000000-0005-0000-0000-0000F8030000}"/>
    <cellStyle name="20% - Dekorfärg2 23 2" xfId="1046" xr:uid="{00000000-0005-0000-0000-0000F9030000}"/>
    <cellStyle name="20% - Dekorfärg2 23 2 2" xfId="2534" xr:uid="{00000000-0005-0000-0000-0000FA030000}"/>
    <cellStyle name="20% - Dekorfärg2 23 2 2 2" xfId="5507" xr:uid="{00000000-0005-0000-0000-0000FB030000}"/>
    <cellStyle name="20% - Dekorfärg2 23 2 3" xfId="4023" xr:uid="{00000000-0005-0000-0000-0000FC030000}"/>
    <cellStyle name="20% - Dekorfärg2 23 3" xfId="1948" xr:uid="{00000000-0005-0000-0000-0000FD030000}"/>
    <cellStyle name="20% - Dekorfärg2 23 3 2" xfId="4921" xr:uid="{00000000-0005-0000-0000-0000FE030000}"/>
    <cellStyle name="20% - Dekorfärg2 23 4" xfId="3437" xr:uid="{00000000-0005-0000-0000-0000FF030000}"/>
    <cellStyle name="20% - Dekorfärg2 24" xfId="462" xr:uid="{00000000-0005-0000-0000-000000040000}"/>
    <cellStyle name="20% - Dekorfärg2 24 2" xfId="1060" xr:uid="{00000000-0005-0000-0000-000001040000}"/>
    <cellStyle name="20% - Dekorfärg2 24 2 2" xfId="2548" xr:uid="{00000000-0005-0000-0000-000002040000}"/>
    <cellStyle name="20% - Dekorfärg2 24 2 2 2" xfId="5521" xr:uid="{00000000-0005-0000-0000-000003040000}"/>
    <cellStyle name="20% - Dekorfärg2 24 2 3" xfId="4037" xr:uid="{00000000-0005-0000-0000-000004040000}"/>
    <cellStyle name="20% - Dekorfärg2 24 3" xfId="1962" xr:uid="{00000000-0005-0000-0000-000005040000}"/>
    <cellStyle name="20% - Dekorfärg2 24 3 2" xfId="4935" xr:uid="{00000000-0005-0000-0000-000006040000}"/>
    <cellStyle name="20% - Dekorfärg2 24 4" xfId="3451" xr:uid="{00000000-0005-0000-0000-000007040000}"/>
    <cellStyle name="20% - Dekorfärg2 25" xfId="476" xr:uid="{00000000-0005-0000-0000-000008040000}"/>
    <cellStyle name="20% - Dekorfärg2 25 2" xfId="1074" xr:uid="{00000000-0005-0000-0000-000009040000}"/>
    <cellStyle name="20% - Dekorfärg2 25 2 2" xfId="2562" xr:uid="{00000000-0005-0000-0000-00000A040000}"/>
    <cellStyle name="20% - Dekorfärg2 25 2 2 2" xfId="5535" xr:uid="{00000000-0005-0000-0000-00000B040000}"/>
    <cellStyle name="20% - Dekorfärg2 25 2 3" xfId="4051" xr:uid="{00000000-0005-0000-0000-00000C040000}"/>
    <cellStyle name="20% - Dekorfärg2 25 3" xfId="1976" xr:uid="{00000000-0005-0000-0000-00000D040000}"/>
    <cellStyle name="20% - Dekorfärg2 25 3 2" xfId="4949" xr:uid="{00000000-0005-0000-0000-00000E040000}"/>
    <cellStyle name="20% - Dekorfärg2 25 4" xfId="3465" xr:uid="{00000000-0005-0000-0000-00000F040000}"/>
    <cellStyle name="20% - Dekorfärg2 26" xfId="490" xr:uid="{00000000-0005-0000-0000-000010040000}"/>
    <cellStyle name="20% - Dekorfärg2 26 2" xfId="1088" xr:uid="{00000000-0005-0000-0000-000011040000}"/>
    <cellStyle name="20% - Dekorfärg2 26 2 2" xfId="2576" xr:uid="{00000000-0005-0000-0000-000012040000}"/>
    <cellStyle name="20% - Dekorfärg2 26 2 2 2" xfId="5549" xr:uid="{00000000-0005-0000-0000-000013040000}"/>
    <cellStyle name="20% - Dekorfärg2 26 2 3" xfId="4065" xr:uid="{00000000-0005-0000-0000-000014040000}"/>
    <cellStyle name="20% - Dekorfärg2 26 3" xfId="1990" xr:uid="{00000000-0005-0000-0000-000015040000}"/>
    <cellStyle name="20% - Dekorfärg2 26 3 2" xfId="4963" xr:uid="{00000000-0005-0000-0000-000016040000}"/>
    <cellStyle name="20% - Dekorfärg2 26 4" xfId="3479" xr:uid="{00000000-0005-0000-0000-000017040000}"/>
    <cellStyle name="20% - Dekorfärg2 27" xfId="504" xr:uid="{00000000-0005-0000-0000-000018040000}"/>
    <cellStyle name="20% - Dekorfärg2 27 2" xfId="1102" xr:uid="{00000000-0005-0000-0000-000019040000}"/>
    <cellStyle name="20% - Dekorfärg2 27 2 2" xfId="2590" xr:uid="{00000000-0005-0000-0000-00001A040000}"/>
    <cellStyle name="20% - Dekorfärg2 27 2 2 2" xfId="5563" xr:uid="{00000000-0005-0000-0000-00001B040000}"/>
    <cellStyle name="20% - Dekorfärg2 27 2 3" xfId="4079" xr:uid="{00000000-0005-0000-0000-00001C040000}"/>
    <cellStyle name="20% - Dekorfärg2 27 3" xfId="2004" xr:uid="{00000000-0005-0000-0000-00001D040000}"/>
    <cellStyle name="20% - Dekorfärg2 27 3 2" xfId="4977" xr:uid="{00000000-0005-0000-0000-00001E040000}"/>
    <cellStyle name="20% - Dekorfärg2 27 4" xfId="3493" xr:uid="{00000000-0005-0000-0000-00001F040000}"/>
    <cellStyle name="20% - Dekorfärg2 28" xfId="518" xr:uid="{00000000-0005-0000-0000-000020040000}"/>
    <cellStyle name="20% - Dekorfärg2 28 2" xfId="1116" xr:uid="{00000000-0005-0000-0000-000021040000}"/>
    <cellStyle name="20% - Dekorfärg2 28 2 2" xfId="2604" xr:uid="{00000000-0005-0000-0000-000022040000}"/>
    <cellStyle name="20% - Dekorfärg2 28 2 2 2" xfId="5577" xr:uid="{00000000-0005-0000-0000-000023040000}"/>
    <cellStyle name="20% - Dekorfärg2 28 2 3" xfId="4093" xr:uid="{00000000-0005-0000-0000-000024040000}"/>
    <cellStyle name="20% - Dekorfärg2 28 3" xfId="2018" xr:uid="{00000000-0005-0000-0000-000025040000}"/>
    <cellStyle name="20% - Dekorfärg2 28 3 2" xfId="4991" xr:uid="{00000000-0005-0000-0000-000026040000}"/>
    <cellStyle name="20% - Dekorfärg2 28 4" xfId="3507" xr:uid="{00000000-0005-0000-0000-000027040000}"/>
    <cellStyle name="20% - Dekorfärg2 29" xfId="536" xr:uid="{00000000-0005-0000-0000-000028040000}"/>
    <cellStyle name="20% - Dekorfärg2 29 2" xfId="1133" xr:uid="{00000000-0005-0000-0000-000029040000}"/>
    <cellStyle name="20% - Dekorfärg2 29 2 2" xfId="2621" xr:uid="{00000000-0005-0000-0000-00002A040000}"/>
    <cellStyle name="20% - Dekorfärg2 29 2 2 2" xfId="5594" xr:uid="{00000000-0005-0000-0000-00002B040000}"/>
    <cellStyle name="20% - Dekorfärg2 29 2 3" xfId="4110" xr:uid="{00000000-0005-0000-0000-00002C040000}"/>
    <cellStyle name="20% - Dekorfärg2 29 3" xfId="2035" xr:uid="{00000000-0005-0000-0000-00002D040000}"/>
    <cellStyle name="20% - Dekorfärg2 29 3 2" xfId="5008" xr:uid="{00000000-0005-0000-0000-00002E040000}"/>
    <cellStyle name="20% - Dekorfärg2 29 4" xfId="3524" xr:uid="{00000000-0005-0000-0000-00002F040000}"/>
    <cellStyle name="20% - Dekorfärg2 3" xfId="71" xr:uid="{00000000-0005-0000-0000-000030040000}"/>
    <cellStyle name="20% - Dekorfärg2 3 2" xfId="174" xr:uid="{00000000-0005-0000-0000-000031040000}"/>
    <cellStyle name="20% - Dekorfärg2 3 2 2" xfId="775" xr:uid="{00000000-0005-0000-0000-000032040000}"/>
    <cellStyle name="20% - Dekorfärg2 3 2 2 2" xfId="2263" xr:uid="{00000000-0005-0000-0000-000033040000}"/>
    <cellStyle name="20% - Dekorfärg2 3 2 2 2 2" xfId="5236" xr:uid="{00000000-0005-0000-0000-000034040000}"/>
    <cellStyle name="20% - Dekorfärg2 3 2 2 3" xfId="3752" xr:uid="{00000000-0005-0000-0000-000035040000}"/>
    <cellStyle name="20% - Dekorfärg2 3 2 3" xfId="1677" xr:uid="{00000000-0005-0000-0000-000036040000}"/>
    <cellStyle name="20% - Dekorfärg2 3 2 3 2" xfId="4650" xr:uid="{00000000-0005-0000-0000-000037040000}"/>
    <cellStyle name="20% - Dekorfärg2 3 2 4" xfId="3166" xr:uid="{00000000-0005-0000-0000-000038040000}"/>
    <cellStyle name="20% - Dekorfärg2 3 3" xfId="673" xr:uid="{00000000-0005-0000-0000-000039040000}"/>
    <cellStyle name="20% - Dekorfärg2 3 3 2" xfId="2162" xr:uid="{00000000-0005-0000-0000-00003A040000}"/>
    <cellStyle name="20% - Dekorfärg2 3 3 2 2" xfId="5135" xr:uid="{00000000-0005-0000-0000-00003B040000}"/>
    <cellStyle name="20% - Dekorfärg2 3 3 3" xfId="3651" xr:uid="{00000000-0005-0000-0000-00003C040000}"/>
    <cellStyle name="20% - Dekorfärg2 3 4" xfId="1575" xr:uid="{00000000-0005-0000-0000-00003D040000}"/>
    <cellStyle name="20% - Dekorfärg2 3 4 2" xfId="4548" xr:uid="{00000000-0005-0000-0000-00003E040000}"/>
    <cellStyle name="20% - Dekorfärg2 3 5" xfId="3065" xr:uid="{00000000-0005-0000-0000-00003F040000}"/>
    <cellStyle name="20% - Dekorfärg2 30" xfId="550" xr:uid="{00000000-0005-0000-0000-000040040000}"/>
    <cellStyle name="20% - Dekorfärg2 30 2" xfId="1147" xr:uid="{00000000-0005-0000-0000-000041040000}"/>
    <cellStyle name="20% - Dekorfärg2 30 2 2" xfId="2635" xr:uid="{00000000-0005-0000-0000-000042040000}"/>
    <cellStyle name="20% - Dekorfärg2 30 2 2 2" xfId="5608" xr:uid="{00000000-0005-0000-0000-000043040000}"/>
    <cellStyle name="20% - Dekorfärg2 30 2 3" xfId="4124" xr:uid="{00000000-0005-0000-0000-000044040000}"/>
    <cellStyle name="20% - Dekorfärg2 30 3" xfId="2049" xr:uid="{00000000-0005-0000-0000-000045040000}"/>
    <cellStyle name="20% - Dekorfärg2 30 3 2" xfId="5022" xr:uid="{00000000-0005-0000-0000-000046040000}"/>
    <cellStyle name="20% - Dekorfärg2 30 4" xfId="3538" xr:uid="{00000000-0005-0000-0000-000047040000}"/>
    <cellStyle name="20% - Dekorfärg2 31" xfId="564" xr:uid="{00000000-0005-0000-0000-000048040000}"/>
    <cellStyle name="20% - Dekorfärg2 31 2" xfId="1161" xr:uid="{00000000-0005-0000-0000-000049040000}"/>
    <cellStyle name="20% - Dekorfärg2 31 2 2" xfId="2649" xr:uid="{00000000-0005-0000-0000-00004A040000}"/>
    <cellStyle name="20% - Dekorfärg2 31 2 2 2" xfId="5622" xr:uid="{00000000-0005-0000-0000-00004B040000}"/>
    <cellStyle name="20% - Dekorfärg2 31 2 3" xfId="4138" xr:uid="{00000000-0005-0000-0000-00004C040000}"/>
    <cellStyle name="20% - Dekorfärg2 31 3" xfId="2063" xr:uid="{00000000-0005-0000-0000-00004D040000}"/>
    <cellStyle name="20% - Dekorfärg2 31 3 2" xfId="5036" xr:uid="{00000000-0005-0000-0000-00004E040000}"/>
    <cellStyle name="20% - Dekorfärg2 31 4" xfId="3552" xr:uid="{00000000-0005-0000-0000-00004F040000}"/>
    <cellStyle name="20% - Dekorfärg2 32" xfId="578" xr:uid="{00000000-0005-0000-0000-000050040000}"/>
    <cellStyle name="20% - Dekorfärg2 32 2" xfId="1175" xr:uid="{00000000-0005-0000-0000-000051040000}"/>
    <cellStyle name="20% - Dekorfärg2 32 2 2" xfId="2663" xr:uid="{00000000-0005-0000-0000-000052040000}"/>
    <cellStyle name="20% - Dekorfärg2 32 2 2 2" xfId="5636" xr:uid="{00000000-0005-0000-0000-000053040000}"/>
    <cellStyle name="20% - Dekorfärg2 32 2 3" xfId="4152" xr:uid="{00000000-0005-0000-0000-000054040000}"/>
    <cellStyle name="20% - Dekorfärg2 32 3" xfId="2077" xr:uid="{00000000-0005-0000-0000-000055040000}"/>
    <cellStyle name="20% - Dekorfärg2 32 3 2" xfId="5050" xr:uid="{00000000-0005-0000-0000-000056040000}"/>
    <cellStyle name="20% - Dekorfärg2 32 4" xfId="3566" xr:uid="{00000000-0005-0000-0000-000057040000}"/>
    <cellStyle name="20% - Dekorfärg2 33" xfId="592" xr:uid="{00000000-0005-0000-0000-000058040000}"/>
    <cellStyle name="20% - Dekorfärg2 33 2" xfId="1189" xr:uid="{00000000-0005-0000-0000-000059040000}"/>
    <cellStyle name="20% - Dekorfärg2 33 2 2" xfId="2677" xr:uid="{00000000-0005-0000-0000-00005A040000}"/>
    <cellStyle name="20% - Dekorfärg2 33 2 2 2" xfId="5650" xr:uid="{00000000-0005-0000-0000-00005B040000}"/>
    <cellStyle name="20% - Dekorfärg2 33 2 3" xfId="4166" xr:uid="{00000000-0005-0000-0000-00005C040000}"/>
    <cellStyle name="20% - Dekorfärg2 33 3" xfId="2091" xr:uid="{00000000-0005-0000-0000-00005D040000}"/>
    <cellStyle name="20% - Dekorfärg2 33 3 2" xfId="5064" xr:uid="{00000000-0005-0000-0000-00005E040000}"/>
    <cellStyle name="20% - Dekorfärg2 33 4" xfId="3580" xr:uid="{00000000-0005-0000-0000-00005F040000}"/>
    <cellStyle name="20% - Dekorfärg2 34" xfId="606" xr:uid="{00000000-0005-0000-0000-000060040000}"/>
    <cellStyle name="20% - Dekorfärg2 34 2" xfId="1203" xr:uid="{00000000-0005-0000-0000-000061040000}"/>
    <cellStyle name="20% - Dekorfärg2 34 2 2" xfId="2691" xr:uid="{00000000-0005-0000-0000-000062040000}"/>
    <cellStyle name="20% - Dekorfärg2 34 2 2 2" xfId="5664" xr:uid="{00000000-0005-0000-0000-000063040000}"/>
    <cellStyle name="20% - Dekorfärg2 34 2 3" xfId="4180" xr:uid="{00000000-0005-0000-0000-000064040000}"/>
    <cellStyle name="20% - Dekorfärg2 34 3" xfId="2105" xr:uid="{00000000-0005-0000-0000-000065040000}"/>
    <cellStyle name="20% - Dekorfärg2 34 3 2" xfId="5078" xr:uid="{00000000-0005-0000-0000-000066040000}"/>
    <cellStyle name="20% - Dekorfärg2 34 4" xfId="3594" xr:uid="{00000000-0005-0000-0000-000067040000}"/>
    <cellStyle name="20% - Dekorfärg2 35" xfId="620" xr:uid="{00000000-0005-0000-0000-000068040000}"/>
    <cellStyle name="20% - Dekorfärg2 35 2" xfId="1217" xr:uid="{00000000-0005-0000-0000-000069040000}"/>
    <cellStyle name="20% - Dekorfärg2 35 2 2" xfId="2705" xr:uid="{00000000-0005-0000-0000-00006A040000}"/>
    <cellStyle name="20% - Dekorfärg2 35 2 2 2" xfId="5678" xr:uid="{00000000-0005-0000-0000-00006B040000}"/>
    <cellStyle name="20% - Dekorfärg2 35 2 3" xfId="4194" xr:uid="{00000000-0005-0000-0000-00006C040000}"/>
    <cellStyle name="20% - Dekorfärg2 35 3" xfId="2119" xr:uid="{00000000-0005-0000-0000-00006D040000}"/>
    <cellStyle name="20% - Dekorfärg2 35 3 2" xfId="5092" xr:uid="{00000000-0005-0000-0000-00006E040000}"/>
    <cellStyle name="20% - Dekorfärg2 35 4" xfId="3608" xr:uid="{00000000-0005-0000-0000-00006F040000}"/>
    <cellStyle name="20% - Dekorfärg2 4" xfId="85" xr:uid="{00000000-0005-0000-0000-000070040000}"/>
    <cellStyle name="20% - Dekorfärg2 4 2" xfId="188" xr:uid="{00000000-0005-0000-0000-000071040000}"/>
    <cellStyle name="20% - Dekorfärg2 4 2 2" xfId="789" xr:uid="{00000000-0005-0000-0000-000072040000}"/>
    <cellStyle name="20% - Dekorfärg2 4 2 2 2" xfId="2277" xr:uid="{00000000-0005-0000-0000-000073040000}"/>
    <cellStyle name="20% - Dekorfärg2 4 2 2 2 2" xfId="5250" xr:uid="{00000000-0005-0000-0000-000074040000}"/>
    <cellStyle name="20% - Dekorfärg2 4 2 2 3" xfId="3766" xr:uid="{00000000-0005-0000-0000-000075040000}"/>
    <cellStyle name="20% - Dekorfärg2 4 2 3" xfId="1691" xr:uid="{00000000-0005-0000-0000-000076040000}"/>
    <cellStyle name="20% - Dekorfärg2 4 2 3 2" xfId="4664" xr:uid="{00000000-0005-0000-0000-000077040000}"/>
    <cellStyle name="20% - Dekorfärg2 4 2 4" xfId="3180" xr:uid="{00000000-0005-0000-0000-000078040000}"/>
    <cellStyle name="20% - Dekorfärg2 4 3" xfId="687" xr:uid="{00000000-0005-0000-0000-000079040000}"/>
    <cellStyle name="20% - Dekorfärg2 4 3 2" xfId="2176" xr:uid="{00000000-0005-0000-0000-00007A040000}"/>
    <cellStyle name="20% - Dekorfärg2 4 3 2 2" xfId="5149" xr:uid="{00000000-0005-0000-0000-00007B040000}"/>
    <cellStyle name="20% - Dekorfärg2 4 3 3" xfId="3665" xr:uid="{00000000-0005-0000-0000-00007C040000}"/>
    <cellStyle name="20% - Dekorfärg2 4 4" xfId="1589" xr:uid="{00000000-0005-0000-0000-00007D040000}"/>
    <cellStyle name="20% - Dekorfärg2 4 4 2" xfId="4562" xr:uid="{00000000-0005-0000-0000-00007E040000}"/>
    <cellStyle name="20% - Dekorfärg2 4 5" xfId="3079" xr:uid="{00000000-0005-0000-0000-00007F040000}"/>
    <cellStyle name="20% - Dekorfärg2 5" xfId="99" xr:uid="{00000000-0005-0000-0000-000080040000}"/>
    <cellStyle name="20% - Dekorfärg2 5 2" xfId="202" xr:uid="{00000000-0005-0000-0000-000081040000}"/>
    <cellStyle name="20% - Dekorfärg2 5 2 2" xfId="803" xr:uid="{00000000-0005-0000-0000-000082040000}"/>
    <cellStyle name="20% - Dekorfärg2 5 2 2 2" xfId="2291" xr:uid="{00000000-0005-0000-0000-000083040000}"/>
    <cellStyle name="20% - Dekorfärg2 5 2 2 2 2" xfId="5264" xr:uid="{00000000-0005-0000-0000-000084040000}"/>
    <cellStyle name="20% - Dekorfärg2 5 2 2 3" xfId="3780" xr:uid="{00000000-0005-0000-0000-000085040000}"/>
    <cellStyle name="20% - Dekorfärg2 5 2 3" xfId="1705" xr:uid="{00000000-0005-0000-0000-000086040000}"/>
    <cellStyle name="20% - Dekorfärg2 5 2 3 2" xfId="4678" xr:uid="{00000000-0005-0000-0000-000087040000}"/>
    <cellStyle name="20% - Dekorfärg2 5 2 4" xfId="3194" xr:uid="{00000000-0005-0000-0000-000088040000}"/>
    <cellStyle name="20% - Dekorfärg2 5 3" xfId="701" xr:uid="{00000000-0005-0000-0000-000089040000}"/>
    <cellStyle name="20% - Dekorfärg2 5 3 2" xfId="2190" xr:uid="{00000000-0005-0000-0000-00008A040000}"/>
    <cellStyle name="20% - Dekorfärg2 5 3 2 2" xfId="5163" xr:uid="{00000000-0005-0000-0000-00008B040000}"/>
    <cellStyle name="20% - Dekorfärg2 5 3 3" xfId="3679" xr:uid="{00000000-0005-0000-0000-00008C040000}"/>
    <cellStyle name="20% - Dekorfärg2 5 4" xfId="1603" xr:uid="{00000000-0005-0000-0000-00008D040000}"/>
    <cellStyle name="20% - Dekorfärg2 5 4 2" xfId="4576" xr:uid="{00000000-0005-0000-0000-00008E040000}"/>
    <cellStyle name="20% - Dekorfärg2 5 5" xfId="3093" xr:uid="{00000000-0005-0000-0000-00008F040000}"/>
    <cellStyle name="20% - Dekorfärg2 6" xfId="113" xr:uid="{00000000-0005-0000-0000-000090040000}"/>
    <cellStyle name="20% - Dekorfärg2 6 2" xfId="216" xr:uid="{00000000-0005-0000-0000-000091040000}"/>
    <cellStyle name="20% - Dekorfärg2 6 2 2" xfId="817" xr:uid="{00000000-0005-0000-0000-000092040000}"/>
    <cellStyle name="20% - Dekorfärg2 6 2 2 2" xfId="2305" xr:uid="{00000000-0005-0000-0000-000093040000}"/>
    <cellStyle name="20% - Dekorfärg2 6 2 2 2 2" xfId="5278" xr:uid="{00000000-0005-0000-0000-000094040000}"/>
    <cellStyle name="20% - Dekorfärg2 6 2 2 3" xfId="3794" xr:uid="{00000000-0005-0000-0000-000095040000}"/>
    <cellStyle name="20% - Dekorfärg2 6 2 3" xfId="1719" xr:uid="{00000000-0005-0000-0000-000096040000}"/>
    <cellStyle name="20% - Dekorfärg2 6 2 3 2" xfId="4692" xr:uid="{00000000-0005-0000-0000-000097040000}"/>
    <cellStyle name="20% - Dekorfärg2 6 2 4" xfId="3208" xr:uid="{00000000-0005-0000-0000-000098040000}"/>
    <cellStyle name="20% - Dekorfärg2 6 3" xfId="715" xr:uid="{00000000-0005-0000-0000-000099040000}"/>
    <cellStyle name="20% - Dekorfärg2 6 3 2" xfId="2204" xr:uid="{00000000-0005-0000-0000-00009A040000}"/>
    <cellStyle name="20% - Dekorfärg2 6 3 2 2" xfId="5177" xr:uid="{00000000-0005-0000-0000-00009B040000}"/>
    <cellStyle name="20% - Dekorfärg2 6 3 3" xfId="3693" xr:uid="{00000000-0005-0000-0000-00009C040000}"/>
    <cellStyle name="20% - Dekorfärg2 6 4" xfId="1617" xr:uid="{00000000-0005-0000-0000-00009D040000}"/>
    <cellStyle name="20% - Dekorfärg2 6 4 2" xfId="4590" xr:uid="{00000000-0005-0000-0000-00009E040000}"/>
    <cellStyle name="20% - Dekorfärg2 6 5" xfId="3107" xr:uid="{00000000-0005-0000-0000-00009F040000}"/>
    <cellStyle name="20% - Dekorfärg2 7" xfId="127" xr:uid="{00000000-0005-0000-0000-0000A0040000}"/>
    <cellStyle name="20% - Dekorfärg2 7 2" xfId="230" xr:uid="{00000000-0005-0000-0000-0000A1040000}"/>
    <cellStyle name="20% - Dekorfärg2 7 2 2" xfId="831" xr:uid="{00000000-0005-0000-0000-0000A2040000}"/>
    <cellStyle name="20% - Dekorfärg2 7 2 2 2" xfId="2319" xr:uid="{00000000-0005-0000-0000-0000A3040000}"/>
    <cellStyle name="20% - Dekorfärg2 7 2 2 2 2" xfId="5292" xr:uid="{00000000-0005-0000-0000-0000A4040000}"/>
    <cellStyle name="20% - Dekorfärg2 7 2 2 3" xfId="3808" xr:uid="{00000000-0005-0000-0000-0000A5040000}"/>
    <cellStyle name="20% - Dekorfärg2 7 2 3" xfId="1733" xr:uid="{00000000-0005-0000-0000-0000A6040000}"/>
    <cellStyle name="20% - Dekorfärg2 7 2 3 2" xfId="4706" xr:uid="{00000000-0005-0000-0000-0000A7040000}"/>
    <cellStyle name="20% - Dekorfärg2 7 2 4" xfId="3222" xr:uid="{00000000-0005-0000-0000-0000A8040000}"/>
    <cellStyle name="20% - Dekorfärg2 7 3" xfId="729" xr:uid="{00000000-0005-0000-0000-0000A9040000}"/>
    <cellStyle name="20% - Dekorfärg2 7 3 2" xfId="2218" xr:uid="{00000000-0005-0000-0000-0000AA040000}"/>
    <cellStyle name="20% - Dekorfärg2 7 3 2 2" xfId="5191" xr:uid="{00000000-0005-0000-0000-0000AB040000}"/>
    <cellStyle name="20% - Dekorfärg2 7 3 3" xfId="3707" xr:uid="{00000000-0005-0000-0000-0000AC040000}"/>
    <cellStyle name="20% - Dekorfärg2 7 4" xfId="1631" xr:uid="{00000000-0005-0000-0000-0000AD040000}"/>
    <cellStyle name="20% - Dekorfärg2 7 4 2" xfId="4604" xr:uid="{00000000-0005-0000-0000-0000AE040000}"/>
    <cellStyle name="20% - Dekorfärg2 7 5" xfId="3121" xr:uid="{00000000-0005-0000-0000-0000AF040000}"/>
    <cellStyle name="20% - Dekorfärg2 8" xfId="141" xr:uid="{00000000-0005-0000-0000-0000B0040000}"/>
    <cellStyle name="20% - Dekorfärg2 8 2" xfId="743" xr:uid="{00000000-0005-0000-0000-0000B1040000}"/>
    <cellStyle name="20% - Dekorfärg2 8 2 2" xfId="2232" xr:uid="{00000000-0005-0000-0000-0000B2040000}"/>
    <cellStyle name="20% - Dekorfärg2 8 2 2 2" xfId="5205" xr:uid="{00000000-0005-0000-0000-0000B3040000}"/>
    <cellStyle name="20% - Dekorfärg2 8 2 3" xfId="3721" xr:uid="{00000000-0005-0000-0000-0000B4040000}"/>
    <cellStyle name="20% - Dekorfärg2 8 3" xfId="1645" xr:uid="{00000000-0005-0000-0000-0000B5040000}"/>
    <cellStyle name="20% - Dekorfärg2 8 3 2" xfId="4618" xr:uid="{00000000-0005-0000-0000-0000B6040000}"/>
    <cellStyle name="20% - Dekorfärg2 8 4" xfId="3135" xr:uid="{00000000-0005-0000-0000-0000B7040000}"/>
    <cellStyle name="20% - Dekorfärg2 9" xfId="246" xr:uid="{00000000-0005-0000-0000-0000B8040000}"/>
    <cellStyle name="20% - Dekorfärg2 9 2" xfId="847" xr:uid="{00000000-0005-0000-0000-0000B9040000}"/>
    <cellStyle name="20% - Dekorfärg2 9 2 2" xfId="2335" xr:uid="{00000000-0005-0000-0000-0000BA040000}"/>
    <cellStyle name="20% - Dekorfärg2 9 2 2 2" xfId="5308" xr:uid="{00000000-0005-0000-0000-0000BB040000}"/>
    <cellStyle name="20% - Dekorfärg2 9 2 3" xfId="3824" xr:uid="{00000000-0005-0000-0000-0000BC040000}"/>
    <cellStyle name="20% - Dekorfärg2 9 3" xfId="1749" xr:uid="{00000000-0005-0000-0000-0000BD040000}"/>
    <cellStyle name="20% - Dekorfärg2 9 3 2" xfId="4722" xr:uid="{00000000-0005-0000-0000-0000BE040000}"/>
    <cellStyle name="20% - Dekorfärg2 9 4" xfId="3238" xr:uid="{00000000-0005-0000-0000-0000BF040000}"/>
    <cellStyle name="20% - Dekorfärg3 10" xfId="262" xr:uid="{00000000-0005-0000-0000-0000C0040000}"/>
    <cellStyle name="20% - Dekorfärg3 10 2" xfId="863" xr:uid="{00000000-0005-0000-0000-0000C1040000}"/>
    <cellStyle name="20% - Dekorfärg3 10 2 2" xfId="2351" xr:uid="{00000000-0005-0000-0000-0000C2040000}"/>
    <cellStyle name="20% - Dekorfärg3 10 2 2 2" xfId="5324" xr:uid="{00000000-0005-0000-0000-0000C3040000}"/>
    <cellStyle name="20% - Dekorfärg3 10 2 3" xfId="3840" xr:uid="{00000000-0005-0000-0000-0000C4040000}"/>
    <cellStyle name="20% - Dekorfärg3 10 3" xfId="1765" xr:uid="{00000000-0005-0000-0000-0000C5040000}"/>
    <cellStyle name="20% - Dekorfärg3 10 3 2" xfId="4738" xr:uid="{00000000-0005-0000-0000-0000C6040000}"/>
    <cellStyle name="20% - Dekorfärg3 10 4" xfId="3254" xr:uid="{00000000-0005-0000-0000-0000C7040000}"/>
    <cellStyle name="20% - Dekorfärg3 11" xfId="276" xr:uid="{00000000-0005-0000-0000-0000C8040000}"/>
    <cellStyle name="20% - Dekorfärg3 11 2" xfId="877" xr:uid="{00000000-0005-0000-0000-0000C9040000}"/>
    <cellStyle name="20% - Dekorfärg3 11 2 2" xfId="2365" xr:uid="{00000000-0005-0000-0000-0000CA040000}"/>
    <cellStyle name="20% - Dekorfärg3 11 2 2 2" xfId="5338" xr:uid="{00000000-0005-0000-0000-0000CB040000}"/>
    <cellStyle name="20% - Dekorfärg3 11 2 3" xfId="3854" xr:uid="{00000000-0005-0000-0000-0000CC040000}"/>
    <cellStyle name="20% - Dekorfärg3 11 3" xfId="1779" xr:uid="{00000000-0005-0000-0000-0000CD040000}"/>
    <cellStyle name="20% - Dekorfärg3 11 3 2" xfId="4752" xr:uid="{00000000-0005-0000-0000-0000CE040000}"/>
    <cellStyle name="20% - Dekorfärg3 11 4" xfId="3268" xr:uid="{00000000-0005-0000-0000-0000CF040000}"/>
    <cellStyle name="20% - Dekorfärg3 12" xfId="290" xr:uid="{00000000-0005-0000-0000-0000D0040000}"/>
    <cellStyle name="20% - Dekorfärg3 12 2" xfId="891" xr:uid="{00000000-0005-0000-0000-0000D1040000}"/>
    <cellStyle name="20% - Dekorfärg3 12 2 2" xfId="2379" xr:uid="{00000000-0005-0000-0000-0000D2040000}"/>
    <cellStyle name="20% - Dekorfärg3 12 2 2 2" xfId="5352" xr:uid="{00000000-0005-0000-0000-0000D3040000}"/>
    <cellStyle name="20% - Dekorfärg3 12 2 3" xfId="3868" xr:uid="{00000000-0005-0000-0000-0000D4040000}"/>
    <cellStyle name="20% - Dekorfärg3 12 3" xfId="1793" xr:uid="{00000000-0005-0000-0000-0000D5040000}"/>
    <cellStyle name="20% - Dekorfärg3 12 3 2" xfId="4766" xr:uid="{00000000-0005-0000-0000-0000D6040000}"/>
    <cellStyle name="20% - Dekorfärg3 12 4" xfId="3282" xr:uid="{00000000-0005-0000-0000-0000D7040000}"/>
    <cellStyle name="20% - Dekorfärg3 13" xfId="300" xr:uid="{00000000-0005-0000-0000-0000D8040000}"/>
    <cellStyle name="20% - Dekorfärg3 13 2" xfId="901" xr:uid="{00000000-0005-0000-0000-0000D9040000}"/>
    <cellStyle name="20% - Dekorfärg3 13 2 2" xfId="2389" xr:uid="{00000000-0005-0000-0000-0000DA040000}"/>
    <cellStyle name="20% - Dekorfärg3 13 2 2 2" xfId="5362" xr:uid="{00000000-0005-0000-0000-0000DB040000}"/>
    <cellStyle name="20% - Dekorfärg3 13 2 3" xfId="3878" xr:uid="{00000000-0005-0000-0000-0000DC040000}"/>
    <cellStyle name="20% - Dekorfärg3 13 3" xfId="1803" xr:uid="{00000000-0005-0000-0000-0000DD040000}"/>
    <cellStyle name="20% - Dekorfärg3 13 3 2" xfId="4776" xr:uid="{00000000-0005-0000-0000-0000DE040000}"/>
    <cellStyle name="20% - Dekorfärg3 13 4" xfId="3292" xr:uid="{00000000-0005-0000-0000-0000DF040000}"/>
    <cellStyle name="20% - Dekorfärg3 14" xfId="318" xr:uid="{00000000-0005-0000-0000-0000E0040000}"/>
    <cellStyle name="20% - Dekorfärg3 14 2" xfId="919" xr:uid="{00000000-0005-0000-0000-0000E1040000}"/>
    <cellStyle name="20% - Dekorfärg3 14 2 2" xfId="2407" xr:uid="{00000000-0005-0000-0000-0000E2040000}"/>
    <cellStyle name="20% - Dekorfärg3 14 2 2 2" xfId="5380" xr:uid="{00000000-0005-0000-0000-0000E3040000}"/>
    <cellStyle name="20% - Dekorfärg3 14 2 3" xfId="3896" xr:uid="{00000000-0005-0000-0000-0000E4040000}"/>
    <cellStyle name="20% - Dekorfärg3 14 3" xfId="1821" xr:uid="{00000000-0005-0000-0000-0000E5040000}"/>
    <cellStyle name="20% - Dekorfärg3 14 3 2" xfId="4794" xr:uid="{00000000-0005-0000-0000-0000E6040000}"/>
    <cellStyle name="20% - Dekorfärg3 14 4" xfId="3310" xr:uid="{00000000-0005-0000-0000-0000E7040000}"/>
    <cellStyle name="20% - Dekorfärg3 15" xfId="332" xr:uid="{00000000-0005-0000-0000-0000E8040000}"/>
    <cellStyle name="20% - Dekorfärg3 15 2" xfId="933" xr:uid="{00000000-0005-0000-0000-0000E9040000}"/>
    <cellStyle name="20% - Dekorfärg3 15 2 2" xfId="2421" xr:uid="{00000000-0005-0000-0000-0000EA040000}"/>
    <cellStyle name="20% - Dekorfärg3 15 2 2 2" xfId="5394" xr:uid="{00000000-0005-0000-0000-0000EB040000}"/>
    <cellStyle name="20% - Dekorfärg3 15 2 3" xfId="3910" xr:uid="{00000000-0005-0000-0000-0000EC040000}"/>
    <cellStyle name="20% - Dekorfärg3 15 3" xfId="1835" xr:uid="{00000000-0005-0000-0000-0000ED040000}"/>
    <cellStyle name="20% - Dekorfärg3 15 3 2" xfId="4808" xr:uid="{00000000-0005-0000-0000-0000EE040000}"/>
    <cellStyle name="20% - Dekorfärg3 15 4" xfId="3324" xr:uid="{00000000-0005-0000-0000-0000EF040000}"/>
    <cellStyle name="20% - Dekorfärg3 16" xfId="346" xr:uid="{00000000-0005-0000-0000-0000F0040000}"/>
    <cellStyle name="20% - Dekorfärg3 16 2" xfId="947" xr:uid="{00000000-0005-0000-0000-0000F1040000}"/>
    <cellStyle name="20% - Dekorfärg3 16 2 2" xfId="2435" xr:uid="{00000000-0005-0000-0000-0000F2040000}"/>
    <cellStyle name="20% - Dekorfärg3 16 2 2 2" xfId="5408" xr:uid="{00000000-0005-0000-0000-0000F3040000}"/>
    <cellStyle name="20% - Dekorfärg3 16 2 3" xfId="3924" xr:uid="{00000000-0005-0000-0000-0000F4040000}"/>
    <cellStyle name="20% - Dekorfärg3 16 3" xfId="1849" xr:uid="{00000000-0005-0000-0000-0000F5040000}"/>
    <cellStyle name="20% - Dekorfärg3 16 3 2" xfId="4822" xr:uid="{00000000-0005-0000-0000-0000F6040000}"/>
    <cellStyle name="20% - Dekorfärg3 16 4" xfId="3338" xr:uid="{00000000-0005-0000-0000-0000F7040000}"/>
    <cellStyle name="20% - Dekorfärg3 17" xfId="360" xr:uid="{00000000-0005-0000-0000-0000F8040000}"/>
    <cellStyle name="20% - Dekorfärg3 17 2" xfId="961" xr:uid="{00000000-0005-0000-0000-0000F9040000}"/>
    <cellStyle name="20% - Dekorfärg3 17 2 2" xfId="2449" xr:uid="{00000000-0005-0000-0000-0000FA040000}"/>
    <cellStyle name="20% - Dekorfärg3 17 2 2 2" xfId="5422" xr:uid="{00000000-0005-0000-0000-0000FB040000}"/>
    <cellStyle name="20% - Dekorfärg3 17 2 3" xfId="3938" xr:uid="{00000000-0005-0000-0000-0000FC040000}"/>
    <cellStyle name="20% - Dekorfärg3 17 3" xfId="1863" xr:uid="{00000000-0005-0000-0000-0000FD040000}"/>
    <cellStyle name="20% - Dekorfärg3 17 3 2" xfId="4836" xr:uid="{00000000-0005-0000-0000-0000FE040000}"/>
    <cellStyle name="20% - Dekorfärg3 17 4" xfId="3352" xr:uid="{00000000-0005-0000-0000-0000FF040000}"/>
    <cellStyle name="20% - Dekorfärg3 18" xfId="374" xr:uid="{00000000-0005-0000-0000-000000050000}"/>
    <cellStyle name="20% - Dekorfärg3 18 2" xfId="975" xr:uid="{00000000-0005-0000-0000-000001050000}"/>
    <cellStyle name="20% - Dekorfärg3 18 2 2" xfId="2463" xr:uid="{00000000-0005-0000-0000-000002050000}"/>
    <cellStyle name="20% - Dekorfärg3 18 2 2 2" xfId="5436" xr:uid="{00000000-0005-0000-0000-000003050000}"/>
    <cellStyle name="20% - Dekorfärg3 18 2 3" xfId="3952" xr:uid="{00000000-0005-0000-0000-000004050000}"/>
    <cellStyle name="20% - Dekorfärg3 18 3" xfId="1877" xr:uid="{00000000-0005-0000-0000-000005050000}"/>
    <cellStyle name="20% - Dekorfärg3 18 3 2" xfId="4850" xr:uid="{00000000-0005-0000-0000-000006050000}"/>
    <cellStyle name="20% - Dekorfärg3 18 4" xfId="3366" xr:uid="{00000000-0005-0000-0000-000007050000}"/>
    <cellStyle name="20% - Dekorfärg3 19" xfId="392" xr:uid="{00000000-0005-0000-0000-000008050000}"/>
    <cellStyle name="20% - Dekorfärg3 19 2" xfId="990" xr:uid="{00000000-0005-0000-0000-000009050000}"/>
    <cellStyle name="20% - Dekorfärg3 19 2 2" xfId="2478" xr:uid="{00000000-0005-0000-0000-00000A050000}"/>
    <cellStyle name="20% - Dekorfärg3 19 2 2 2" xfId="5451" xr:uid="{00000000-0005-0000-0000-00000B050000}"/>
    <cellStyle name="20% - Dekorfärg3 19 2 3" xfId="3967" xr:uid="{00000000-0005-0000-0000-00000C050000}"/>
    <cellStyle name="20% - Dekorfärg3 19 3" xfId="1892" xr:uid="{00000000-0005-0000-0000-00000D050000}"/>
    <cellStyle name="20% - Dekorfärg3 19 3 2" xfId="4865" xr:uid="{00000000-0005-0000-0000-00000E050000}"/>
    <cellStyle name="20% - Dekorfärg3 19 4" xfId="3381" xr:uid="{00000000-0005-0000-0000-00000F050000}"/>
    <cellStyle name="20% - Dekorfärg3 2" xfId="59" xr:uid="{00000000-0005-0000-0000-000010050000}"/>
    <cellStyle name="20% - Dekorfärg3 2 2" xfId="162" xr:uid="{00000000-0005-0000-0000-000011050000}"/>
    <cellStyle name="20% - Dekorfärg3 2 2 2" xfId="763" xr:uid="{00000000-0005-0000-0000-000012050000}"/>
    <cellStyle name="20% - Dekorfärg3 2 2 2 2" xfId="2251" xr:uid="{00000000-0005-0000-0000-000013050000}"/>
    <cellStyle name="20% - Dekorfärg3 2 2 2 2 2" xfId="5224" xr:uid="{00000000-0005-0000-0000-000014050000}"/>
    <cellStyle name="20% - Dekorfärg3 2 2 2 3" xfId="3740" xr:uid="{00000000-0005-0000-0000-000015050000}"/>
    <cellStyle name="20% - Dekorfärg3 2 2 3" xfId="1665" xr:uid="{00000000-0005-0000-0000-000016050000}"/>
    <cellStyle name="20% - Dekorfärg3 2 2 3 2" xfId="4638" xr:uid="{00000000-0005-0000-0000-000017050000}"/>
    <cellStyle name="20% - Dekorfärg3 2 2 4" xfId="3154" xr:uid="{00000000-0005-0000-0000-000018050000}"/>
    <cellStyle name="20% - Dekorfärg3 2 3" xfId="661" xr:uid="{00000000-0005-0000-0000-000019050000}"/>
    <cellStyle name="20% - Dekorfärg3 2 3 2" xfId="2150" xr:uid="{00000000-0005-0000-0000-00001A050000}"/>
    <cellStyle name="20% - Dekorfärg3 2 3 2 2" xfId="5123" xr:uid="{00000000-0005-0000-0000-00001B050000}"/>
    <cellStyle name="20% - Dekorfärg3 2 3 3" xfId="3639" xr:uid="{00000000-0005-0000-0000-00001C050000}"/>
    <cellStyle name="20% - Dekorfärg3 2 4" xfId="1563" xr:uid="{00000000-0005-0000-0000-00001D050000}"/>
    <cellStyle name="20% - Dekorfärg3 2 4 2" xfId="4536" xr:uid="{00000000-0005-0000-0000-00001E050000}"/>
    <cellStyle name="20% - Dekorfärg3 2 5" xfId="3053" xr:uid="{00000000-0005-0000-0000-00001F050000}"/>
    <cellStyle name="20% - Dekorfärg3 20" xfId="408" xr:uid="{00000000-0005-0000-0000-000020050000}"/>
    <cellStyle name="20% - Dekorfärg3 20 2" xfId="1006" xr:uid="{00000000-0005-0000-0000-000021050000}"/>
    <cellStyle name="20% - Dekorfärg3 20 2 2" xfId="2494" xr:uid="{00000000-0005-0000-0000-000022050000}"/>
    <cellStyle name="20% - Dekorfärg3 20 2 2 2" xfId="5467" xr:uid="{00000000-0005-0000-0000-000023050000}"/>
    <cellStyle name="20% - Dekorfärg3 20 2 3" xfId="3983" xr:uid="{00000000-0005-0000-0000-000024050000}"/>
    <cellStyle name="20% - Dekorfärg3 20 3" xfId="1908" xr:uid="{00000000-0005-0000-0000-000025050000}"/>
    <cellStyle name="20% - Dekorfärg3 20 3 2" xfId="4881" xr:uid="{00000000-0005-0000-0000-000026050000}"/>
    <cellStyle name="20% - Dekorfärg3 20 4" xfId="3397" xr:uid="{00000000-0005-0000-0000-000027050000}"/>
    <cellStyle name="20% - Dekorfärg3 21" xfId="422" xr:uid="{00000000-0005-0000-0000-000028050000}"/>
    <cellStyle name="20% - Dekorfärg3 21 2" xfId="1020" xr:uid="{00000000-0005-0000-0000-000029050000}"/>
    <cellStyle name="20% - Dekorfärg3 21 2 2" xfId="2508" xr:uid="{00000000-0005-0000-0000-00002A050000}"/>
    <cellStyle name="20% - Dekorfärg3 21 2 2 2" xfId="5481" xr:uid="{00000000-0005-0000-0000-00002B050000}"/>
    <cellStyle name="20% - Dekorfärg3 21 2 3" xfId="3997" xr:uid="{00000000-0005-0000-0000-00002C050000}"/>
    <cellStyle name="20% - Dekorfärg3 21 3" xfId="1922" xr:uid="{00000000-0005-0000-0000-00002D050000}"/>
    <cellStyle name="20% - Dekorfärg3 21 3 2" xfId="4895" xr:uid="{00000000-0005-0000-0000-00002E050000}"/>
    <cellStyle name="20% - Dekorfärg3 21 4" xfId="3411" xr:uid="{00000000-0005-0000-0000-00002F050000}"/>
    <cellStyle name="20% - Dekorfärg3 22" xfId="436" xr:uid="{00000000-0005-0000-0000-000030050000}"/>
    <cellStyle name="20% - Dekorfärg3 22 2" xfId="1034" xr:uid="{00000000-0005-0000-0000-000031050000}"/>
    <cellStyle name="20% - Dekorfärg3 22 2 2" xfId="2522" xr:uid="{00000000-0005-0000-0000-000032050000}"/>
    <cellStyle name="20% - Dekorfärg3 22 2 2 2" xfId="5495" xr:uid="{00000000-0005-0000-0000-000033050000}"/>
    <cellStyle name="20% - Dekorfärg3 22 2 3" xfId="4011" xr:uid="{00000000-0005-0000-0000-000034050000}"/>
    <cellStyle name="20% - Dekorfärg3 22 3" xfId="1936" xr:uid="{00000000-0005-0000-0000-000035050000}"/>
    <cellStyle name="20% - Dekorfärg3 22 3 2" xfId="4909" xr:uid="{00000000-0005-0000-0000-000036050000}"/>
    <cellStyle name="20% - Dekorfärg3 22 4" xfId="3425" xr:uid="{00000000-0005-0000-0000-000037050000}"/>
    <cellStyle name="20% - Dekorfärg3 23" xfId="450" xr:uid="{00000000-0005-0000-0000-000038050000}"/>
    <cellStyle name="20% - Dekorfärg3 23 2" xfId="1048" xr:uid="{00000000-0005-0000-0000-000039050000}"/>
    <cellStyle name="20% - Dekorfärg3 23 2 2" xfId="2536" xr:uid="{00000000-0005-0000-0000-00003A050000}"/>
    <cellStyle name="20% - Dekorfärg3 23 2 2 2" xfId="5509" xr:uid="{00000000-0005-0000-0000-00003B050000}"/>
    <cellStyle name="20% - Dekorfärg3 23 2 3" xfId="4025" xr:uid="{00000000-0005-0000-0000-00003C050000}"/>
    <cellStyle name="20% - Dekorfärg3 23 3" xfId="1950" xr:uid="{00000000-0005-0000-0000-00003D050000}"/>
    <cellStyle name="20% - Dekorfärg3 23 3 2" xfId="4923" xr:uid="{00000000-0005-0000-0000-00003E050000}"/>
    <cellStyle name="20% - Dekorfärg3 23 4" xfId="3439" xr:uid="{00000000-0005-0000-0000-00003F050000}"/>
    <cellStyle name="20% - Dekorfärg3 24" xfId="464" xr:uid="{00000000-0005-0000-0000-000040050000}"/>
    <cellStyle name="20% - Dekorfärg3 24 2" xfId="1062" xr:uid="{00000000-0005-0000-0000-000041050000}"/>
    <cellStyle name="20% - Dekorfärg3 24 2 2" xfId="2550" xr:uid="{00000000-0005-0000-0000-000042050000}"/>
    <cellStyle name="20% - Dekorfärg3 24 2 2 2" xfId="5523" xr:uid="{00000000-0005-0000-0000-000043050000}"/>
    <cellStyle name="20% - Dekorfärg3 24 2 3" xfId="4039" xr:uid="{00000000-0005-0000-0000-000044050000}"/>
    <cellStyle name="20% - Dekorfärg3 24 3" xfId="1964" xr:uid="{00000000-0005-0000-0000-000045050000}"/>
    <cellStyle name="20% - Dekorfärg3 24 3 2" xfId="4937" xr:uid="{00000000-0005-0000-0000-000046050000}"/>
    <cellStyle name="20% - Dekorfärg3 24 4" xfId="3453" xr:uid="{00000000-0005-0000-0000-000047050000}"/>
    <cellStyle name="20% - Dekorfärg3 25" xfId="478" xr:uid="{00000000-0005-0000-0000-000048050000}"/>
    <cellStyle name="20% - Dekorfärg3 25 2" xfId="1076" xr:uid="{00000000-0005-0000-0000-000049050000}"/>
    <cellStyle name="20% - Dekorfärg3 25 2 2" xfId="2564" xr:uid="{00000000-0005-0000-0000-00004A050000}"/>
    <cellStyle name="20% - Dekorfärg3 25 2 2 2" xfId="5537" xr:uid="{00000000-0005-0000-0000-00004B050000}"/>
    <cellStyle name="20% - Dekorfärg3 25 2 3" xfId="4053" xr:uid="{00000000-0005-0000-0000-00004C050000}"/>
    <cellStyle name="20% - Dekorfärg3 25 3" xfId="1978" xr:uid="{00000000-0005-0000-0000-00004D050000}"/>
    <cellStyle name="20% - Dekorfärg3 25 3 2" xfId="4951" xr:uid="{00000000-0005-0000-0000-00004E050000}"/>
    <cellStyle name="20% - Dekorfärg3 25 4" xfId="3467" xr:uid="{00000000-0005-0000-0000-00004F050000}"/>
    <cellStyle name="20% - Dekorfärg3 26" xfId="492" xr:uid="{00000000-0005-0000-0000-000050050000}"/>
    <cellStyle name="20% - Dekorfärg3 26 2" xfId="1090" xr:uid="{00000000-0005-0000-0000-000051050000}"/>
    <cellStyle name="20% - Dekorfärg3 26 2 2" xfId="2578" xr:uid="{00000000-0005-0000-0000-000052050000}"/>
    <cellStyle name="20% - Dekorfärg3 26 2 2 2" xfId="5551" xr:uid="{00000000-0005-0000-0000-000053050000}"/>
    <cellStyle name="20% - Dekorfärg3 26 2 3" xfId="4067" xr:uid="{00000000-0005-0000-0000-000054050000}"/>
    <cellStyle name="20% - Dekorfärg3 26 3" xfId="1992" xr:uid="{00000000-0005-0000-0000-000055050000}"/>
    <cellStyle name="20% - Dekorfärg3 26 3 2" xfId="4965" xr:uid="{00000000-0005-0000-0000-000056050000}"/>
    <cellStyle name="20% - Dekorfärg3 26 4" xfId="3481" xr:uid="{00000000-0005-0000-0000-000057050000}"/>
    <cellStyle name="20% - Dekorfärg3 27" xfId="506" xr:uid="{00000000-0005-0000-0000-000058050000}"/>
    <cellStyle name="20% - Dekorfärg3 27 2" xfId="1104" xr:uid="{00000000-0005-0000-0000-000059050000}"/>
    <cellStyle name="20% - Dekorfärg3 27 2 2" xfId="2592" xr:uid="{00000000-0005-0000-0000-00005A050000}"/>
    <cellStyle name="20% - Dekorfärg3 27 2 2 2" xfId="5565" xr:uid="{00000000-0005-0000-0000-00005B050000}"/>
    <cellStyle name="20% - Dekorfärg3 27 2 3" xfId="4081" xr:uid="{00000000-0005-0000-0000-00005C050000}"/>
    <cellStyle name="20% - Dekorfärg3 27 3" xfId="2006" xr:uid="{00000000-0005-0000-0000-00005D050000}"/>
    <cellStyle name="20% - Dekorfärg3 27 3 2" xfId="4979" xr:uid="{00000000-0005-0000-0000-00005E050000}"/>
    <cellStyle name="20% - Dekorfärg3 27 4" xfId="3495" xr:uid="{00000000-0005-0000-0000-00005F050000}"/>
    <cellStyle name="20% - Dekorfärg3 28" xfId="520" xr:uid="{00000000-0005-0000-0000-000060050000}"/>
    <cellStyle name="20% - Dekorfärg3 28 2" xfId="1118" xr:uid="{00000000-0005-0000-0000-000061050000}"/>
    <cellStyle name="20% - Dekorfärg3 28 2 2" xfId="2606" xr:uid="{00000000-0005-0000-0000-000062050000}"/>
    <cellStyle name="20% - Dekorfärg3 28 2 2 2" xfId="5579" xr:uid="{00000000-0005-0000-0000-000063050000}"/>
    <cellStyle name="20% - Dekorfärg3 28 2 3" xfId="4095" xr:uid="{00000000-0005-0000-0000-000064050000}"/>
    <cellStyle name="20% - Dekorfärg3 28 3" xfId="2020" xr:uid="{00000000-0005-0000-0000-000065050000}"/>
    <cellStyle name="20% - Dekorfärg3 28 3 2" xfId="4993" xr:uid="{00000000-0005-0000-0000-000066050000}"/>
    <cellStyle name="20% - Dekorfärg3 28 4" xfId="3509" xr:uid="{00000000-0005-0000-0000-000067050000}"/>
    <cellStyle name="20% - Dekorfärg3 29" xfId="538" xr:uid="{00000000-0005-0000-0000-000068050000}"/>
    <cellStyle name="20% - Dekorfärg3 29 2" xfId="1135" xr:uid="{00000000-0005-0000-0000-000069050000}"/>
    <cellStyle name="20% - Dekorfärg3 29 2 2" xfId="2623" xr:uid="{00000000-0005-0000-0000-00006A050000}"/>
    <cellStyle name="20% - Dekorfärg3 29 2 2 2" xfId="5596" xr:uid="{00000000-0005-0000-0000-00006B050000}"/>
    <cellStyle name="20% - Dekorfärg3 29 2 3" xfId="4112" xr:uid="{00000000-0005-0000-0000-00006C050000}"/>
    <cellStyle name="20% - Dekorfärg3 29 3" xfId="2037" xr:uid="{00000000-0005-0000-0000-00006D050000}"/>
    <cellStyle name="20% - Dekorfärg3 29 3 2" xfId="5010" xr:uid="{00000000-0005-0000-0000-00006E050000}"/>
    <cellStyle name="20% - Dekorfärg3 29 4" xfId="3526" xr:uid="{00000000-0005-0000-0000-00006F050000}"/>
    <cellStyle name="20% - Dekorfärg3 3" xfId="73" xr:uid="{00000000-0005-0000-0000-000070050000}"/>
    <cellStyle name="20% - Dekorfärg3 3 2" xfId="176" xr:uid="{00000000-0005-0000-0000-000071050000}"/>
    <cellStyle name="20% - Dekorfärg3 3 2 2" xfId="777" xr:uid="{00000000-0005-0000-0000-000072050000}"/>
    <cellStyle name="20% - Dekorfärg3 3 2 2 2" xfId="2265" xr:uid="{00000000-0005-0000-0000-000073050000}"/>
    <cellStyle name="20% - Dekorfärg3 3 2 2 2 2" xfId="5238" xr:uid="{00000000-0005-0000-0000-000074050000}"/>
    <cellStyle name="20% - Dekorfärg3 3 2 2 3" xfId="3754" xr:uid="{00000000-0005-0000-0000-000075050000}"/>
    <cellStyle name="20% - Dekorfärg3 3 2 3" xfId="1679" xr:uid="{00000000-0005-0000-0000-000076050000}"/>
    <cellStyle name="20% - Dekorfärg3 3 2 3 2" xfId="4652" xr:uid="{00000000-0005-0000-0000-000077050000}"/>
    <cellStyle name="20% - Dekorfärg3 3 2 4" xfId="3168" xr:uid="{00000000-0005-0000-0000-000078050000}"/>
    <cellStyle name="20% - Dekorfärg3 3 3" xfId="675" xr:uid="{00000000-0005-0000-0000-000079050000}"/>
    <cellStyle name="20% - Dekorfärg3 3 3 2" xfId="2164" xr:uid="{00000000-0005-0000-0000-00007A050000}"/>
    <cellStyle name="20% - Dekorfärg3 3 3 2 2" xfId="5137" xr:uid="{00000000-0005-0000-0000-00007B050000}"/>
    <cellStyle name="20% - Dekorfärg3 3 3 3" xfId="3653" xr:uid="{00000000-0005-0000-0000-00007C050000}"/>
    <cellStyle name="20% - Dekorfärg3 3 4" xfId="1577" xr:uid="{00000000-0005-0000-0000-00007D050000}"/>
    <cellStyle name="20% - Dekorfärg3 3 4 2" xfId="4550" xr:uid="{00000000-0005-0000-0000-00007E050000}"/>
    <cellStyle name="20% - Dekorfärg3 3 5" xfId="3067" xr:uid="{00000000-0005-0000-0000-00007F050000}"/>
    <cellStyle name="20% - Dekorfärg3 30" xfId="552" xr:uid="{00000000-0005-0000-0000-000080050000}"/>
    <cellStyle name="20% - Dekorfärg3 30 2" xfId="1149" xr:uid="{00000000-0005-0000-0000-000081050000}"/>
    <cellStyle name="20% - Dekorfärg3 30 2 2" xfId="2637" xr:uid="{00000000-0005-0000-0000-000082050000}"/>
    <cellStyle name="20% - Dekorfärg3 30 2 2 2" xfId="5610" xr:uid="{00000000-0005-0000-0000-000083050000}"/>
    <cellStyle name="20% - Dekorfärg3 30 2 3" xfId="4126" xr:uid="{00000000-0005-0000-0000-000084050000}"/>
    <cellStyle name="20% - Dekorfärg3 30 3" xfId="2051" xr:uid="{00000000-0005-0000-0000-000085050000}"/>
    <cellStyle name="20% - Dekorfärg3 30 3 2" xfId="5024" xr:uid="{00000000-0005-0000-0000-000086050000}"/>
    <cellStyle name="20% - Dekorfärg3 30 4" xfId="3540" xr:uid="{00000000-0005-0000-0000-000087050000}"/>
    <cellStyle name="20% - Dekorfärg3 31" xfId="566" xr:uid="{00000000-0005-0000-0000-000088050000}"/>
    <cellStyle name="20% - Dekorfärg3 31 2" xfId="1163" xr:uid="{00000000-0005-0000-0000-000089050000}"/>
    <cellStyle name="20% - Dekorfärg3 31 2 2" xfId="2651" xr:uid="{00000000-0005-0000-0000-00008A050000}"/>
    <cellStyle name="20% - Dekorfärg3 31 2 2 2" xfId="5624" xr:uid="{00000000-0005-0000-0000-00008B050000}"/>
    <cellStyle name="20% - Dekorfärg3 31 2 3" xfId="4140" xr:uid="{00000000-0005-0000-0000-00008C050000}"/>
    <cellStyle name="20% - Dekorfärg3 31 3" xfId="2065" xr:uid="{00000000-0005-0000-0000-00008D050000}"/>
    <cellStyle name="20% - Dekorfärg3 31 3 2" xfId="5038" xr:uid="{00000000-0005-0000-0000-00008E050000}"/>
    <cellStyle name="20% - Dekorfärg3 31 4" xfId="3554" xr:uid="{00000000-0005-0000-0000-00008F050000}"/>
    <cellStyle name="20% - Dekorfärg3 32" xfId="580" xr:uid="{00000000-0005-0000-0000-000090050000}"/>
    <cellStyle name="20% - Dekorfärg3 32 2" xfId="1177" xr:uid="{00000000-0005-0000-0000-000091050000}"/>
    <cellStyle name="20% - Dekorfärg3 32 2 2" xfId="2665" xr:uid="{00000000-0005-0000-0000-000092050000}"/>
    <cellStyle name="20% - Dekorfärg3 32 2 2 2" xfId="5638" xr:uid="{00000000-0005-0000-0000-000093050000}"/>
    <cellStyle name="20% - Dekorfärg3 32 2 3" xfId="4154" xr:uid="{00000000-0005-0000-0000-000094050000}"/>
    <cellStyle name="20% - Dekorfärg3 32 3" xfId="2079" xr:uid="{00000000-0005-0000-0000-000095050000}"/>
    <cellStyle name="20% - Dekorfärg3 32 3 2" xfId="5052" xr:uid="{00000000-0005-0000-0000-000096050000}"/>
    <cellStyle name="20% - Dekorfärg3 32 4" xfId="3568" xr:uid="{00000000-0005-0000-0000-000097050000}"/>
    <cellStyle name="20% - Dekorfärg3 33" xfId="594" xr:uid="{00000000-0005-0000-0000-000098050000}"/>
    <cellStyle name="20% - Dekorfärg3 33 2" xfId="1191" xr:uid="{00000000-0005-0000-0000-000099050000}"/>
    <cellStyle name="20% - Dekorfärg3 33 2 2" xfId="2679" xr:uid="{00000000-0005-0000-0000-00009A050000}"/>
    <cellStyle name="20% - Dekorfärg3 33 2 2 2" xfId="5652" xr:uid="{00000000-0005-0000-0000-00009B050000}"/>
    <cellStyle name="20% - Dekorfärg3 33 2 3" xfId="4168" xr:uid="{00000000-0005-0000-0000-00009C050000}"/>
    <cellStyle name="20% - Dekorfärg3 33 3" xfId="2093" xr:uid="{00000000-0005-0000-0000-00009D050000}"/>
    <cellStyle name="20% - Dekorfärg3 33 3 2" xfId="5066" xr:uid="{00000000-0005-0000-0000-00009E050000}"/>
    <cellStyle name="20% - Dekorfärg3 33 4" xfId="3582" xr:uid="{00000000-0005-0000-0000-00009F050000}"/>
    <cellStyle name="20% - Dekorfärg3 34" xfId="608" xr:uid="{00000000-0005-0000-0000-0000A0050000}"/>
    <cellStyle name="20% - Dekorfärg3 34 2" xfId="1205" xr:uid="{00000000-0005-0000-0000-0000A1050000}"/>
    <cellStyle name="20% - Dekorfärg3 34 2 2" xfId="2693" xr:uid="{00000000-0005-0000-0000-0000A2050000}"/>
    <cellStyle name="20% - Dekorfärg3 34 2 2 2" xfId="5666" xr:uid="{00000000-0005-0000-0000-0000A3050000}"/>
    <cellStyle name="20% - Dekorfärg3 34 2 3" xfId="4182" xr:uid="{00000000-0005-0000-0000-0000A4050000}"/>
    <cellStyle name="20% - Dekorfärg3 34 3" xfId="2107" xr:uid="{00000000-0005-0000-0000-0000A5050000}"/>
    <cellStyle name="20% - Dekorfärg3 34 3 2" xfId="5080" xr:uid="{00000000-0005-0000-0000-0000A6050000}"/>
    <cellStyle name="20% - Dekorfärg3 34 4" xfId="3596" xr:uid="{00000000-0005-0000-0000-0000A7050000}"/>
    <cellStyle name="20% - Dekorfärg3 35" xfId="622" xr:uid="{00000000-0005-0000-0000-0000A8050000}"/>
    <cellStyle name="20% - Dekorfärg3 35 2" xfId="1219" xr:uid="{00000000-0005-0000-0000-0000A9050000}"/>
    <cellStyle name="20% - Dekorfärg3 35 2 2" xfId="2707" xr:uid="{00000000-0005-0000-0000-0000AA050000}"/>
    <cellStyle name="20% - Dekorfärg3 35 2 2 2" xfId="5680" xr:uid="{00000000-0005-0000-0000-0000AB050000}"/>
    <cellStyle name="20% - Dekorfärg3 35 2 3" xfId="4196" xr:uid="{00000000-0005-0000-0000-0000AC050000}"/>
    <cellStyle name="20% - Dekorfärg3 35 3" xfId="2121" xr:uid="{00000000-0005-0000-0000-0000AD050000}"/>
    <cellStyle name="20% - Dekorfärg3 35 3 2" xfId="5094" xr:uid="{00000000-0005-0000-0000-0000AE050000}"/>
    <cellStyle name="20% - Dekorfärg3 35 4" xfId="3610" xr:uid="{00000000-0005-0000-0000-0000AF050000}"/>
    <cellStyle name="20% - Dekorfärg3 4" xfId="87" xr:uid="{00000000-0005-0000-0000-0000B0050000}"/>
    <cellStyle name="20% - Dekorfärg3 4 2" xfId="190" xr:uid="{00000000-0005-0000-0000-0000B1050000}"/>
    <cellStyle name="20% - Dekorfärg3 4 2 2" xfId="791" xr:uid="{00000000-0005-0000-0000-0000B2050000}"/>
    <cellStyle name="20% - Dekorfärg3 4 2 2 2" xfId="2279" xr:uid="{00000000-0005-0000-0000-0000B3050000}"/>
    <cellStyle name="20% - Dekorfärg3 4 2 2 2 2" xfId="5252" xr:uid="{00000000-0005-0000-0000-0000B4050000}"/>
    <cellStyle name="20% - Dekorfärg3 4 2 2 3" xfId="3768" xr:uid="{00000000-0005-0000-0000-0000B5050000}"/>
    <cellStyle name="20% - Dekorfärg3 4 2 3" xfId="1693" xr:uid="{00000000-0005-0000-0000-0000B6050000}"/>
    <cellStyle name="20% - Dekorfärg3 4 2 3 2" xfId="4666" xr:uid="{00000000-0005-0000-0000-0000B7050000}"/>
    <cellStyle name="20% - Dekorfärg3 4 2 4" xfId="3182" xr:uid="{00000000-0005-0000-0000-0000B8050000}"/>
    <cellStyle name="20% - Dekorfärg3 4 3" xfId="689" xr:uid="{00000000-0005-0000-0000-0000B9050000}"/>
    <cellStyle name="20% - Dekorfärg3 4 3 2" xfId="2178" xr:uid="{00000000-0005-0000-0000-0000BA050000}"/>
    <cellStyle name="20% - Dekorfärg3 4 3 2 2" xfId="5151" xr:uid="{00000000-0005-0000-0000-0000BB050000}"/>
    <cellStyle name="20% - Dekorfärg3 4 3 3" xfId="3667" xr:uid="{00000000-0005-0000-0000-0000BC050000}"/>
    <cellStyle name="20% - Dekorfärg3 4 4" xfId="1591" xr:uid="{00000000-0005-0000-0000-0000BD050000}"/>
    <cellStyle name="20% - Dekorfärg3 4 4 2" xfId="4564" xr:uid="{00000000-0005-0000-0000-0000BE050000}"/>
    <cellStyle name="20% - Dekorfärg3 4 5" xfId="3081" xr:uid="{00000000-0005-0000-0000-0000BF050000}"/>
    <cellStyle name="20% - Dekorfärg3 5" xfId="101" xr:uid="{00000000-0005-0000-0000-0000C0050000}"/>
    <cellStyle name="20% - Dekorfärg3 5 2" xfId="204" xr:uid="{00000000-0005-0000-0000-0000C1050000}"/>
    <cellStyle name="20% - Dekorfärg3 5 2 2" xfId="805" xr:uid="{00000000-0005-0000-0000-0000C2050000}"/>
    <cellStyle name="20% - Dekorfärg3 5 2 2 2" xfId="2293" xr:uid="{00000000-0005-0000-0000-0000C3050000}"/>
    <cellStyle name="20% - Dekorfärg3 5 2 2 2 2" xfId="5266" xr:uid="{00000000-0005-0000-0000-0000C4050000}"/>
    <cellStyle name="20% - Dekorfärg3 5 2 2 3" xfId="3782" xr:uid="{00000000-0005-0000-0000-0000C5050000}"/>
    <cellStyle name="20% - Dekorfärg3 5 2 3" xfId="1707" xr:uid="{00000000-0005-0000-0000-0000C6050000}"/>
    <cellStyle name="20% - Dekorfärg3 5 2 3 2" xfId="4680" xr:uid="{00000000-0005-0000-0000-0000C7050000}"/>
    <cellStyle name="20% - Dekorfärg3 5 2 4" xfId="3196" xr:uid="{00000000-0005-0000-0000-0000C8050000}"/>
    <cellStyle name="20% - Dekorfärg3 5 3" xfId="703" xr:uid="{00000000-0005-0000-0000-0000C9050000}"/>
    <cellStyle name="20% - Dekorfärg3 5 3 2" xfId="2192" xr:uid="{00000000-0005-0000-0000-0000CA050000}"/>
    <cellStyle name="20% - Dekorfärg3 5 3 2 2" xfId="5165" xr:uid="{00000000-0005-0000-0000-0000CB050000}"/>
    <cellStyle name="20% - Dekorfärg3 5 3 3" xfId="3681" xr:uid="{00000000-0005-0000-0000-0000CC050000}"/>
    <cellStyle name="20% - Dekorfärg3 5 4" xfId="1605" xr:uid="{00000000-0005-0000-0000-0000CD050000}"/>
    <cellStyle name="20% - Dekorfärg3 5 4 2" xfId="4578" xr:uid="{00000000-0005-0000-0000-0000CE050000}"/>
    <cellStyle name="20% - Dekorfärg3 5 5" xfId="3095" xr:uid="{00000000-0005-0000-0000-0000CF050000}"/>
    <cellStyle name="20% - Dekorfärg3 6" xfId="115" xr:uid="{00000000-0005-0000-0000-0000D0050000}"/>
    <cellStyle name="20% - Dekorfärg3 6 2" xfId="218" xr:uid="{00000000-0005-0000-0000-0000D1050000}"/>
    <cellStyle name="20% - Dekorfärg3 6 2 2" xfId="819" xr:uid="{00000000-0005-0000-0000-0000D2050000}"/>
    <cellStyle name="20% - Dekorfärg3 6 2 2 2" xfId="2307" xr:uid="{00000000-0005-0000-0000-0000D3050000}"/>
    <cellStyle name="20% - Dekorfärg3 6 2 2 2 2" xfId="5280" xr:uid="{00000000-0005-0000-0000-0000D4050000}"/>
    <cellStyle name="20% - Dekorfärg3 6 2 2 3" xfId="3796" xr:uid="{00000000-0005-0000-0000-0000D5050000}"/>
    <cellStyle name="20% - Dekorfärg3 6 2 3" xfId="1721" xr:uid="{00000000-0005-0000-0000-0000D6050000}"/>
    <cellStyle name="20% - Dekorfärg3 6 2 3 2" xfId="4694" xr:uid="{00000000-0005-0000-0000-0000D7050000}"/>
    <cellStyle name="20% - Dekorfärg3 6 2 4" xfId="3210" xr:uid="{00000000-0005-0000-0000-0000D8050000}"/>
    <cellStyle name="20% - Dekorfärg3 6 3" xfId="717" xr:uid="{00000000-0005-0000-0000-0000D9050000}"/>
    <cellStyle name="20% - Dekorfärg3 6 3 2" xfId="2206" xr:uid="{00000000-0005-0000-0000-0000DA050000}"/>
    <cellStyle name="20% - Dekorfärg3 6 3 2 2" xfId="5179" xr:uid="{00000000-0005-0000-0000-0000DB050000}"/>
    <cellStyle name="20% - Dekorfärg3 6 3 3" xfId="3695" xr:uid="{00000000-0005-0000-0000-0000DC050000}"/>
    <cellStyle name="20% - Dekorfärg3 6 4" xfId="1619" xr:uid="{00000000-0005-0000-0000-0000DD050000}"/>
    <cellStyle name="20% - Dekorfärg3 6 4 2" xfId="4592" xr:uid="{00000000-0005-0000-0000-0000DE050000}"/>
    <cellStyle name="20% - Dekorfärg3 6 5" xfId="3109" xr:uid="{00000000-0005-0000-0000-0000DF050000}"/>
    <cellStyle name="20% - Dekorfärg3 7" xfId="129" xr:uid="{00000000-0005-0000-0000-0000E0050000}"/>
    <cellStyle name="20% - Dekorfärg3 7 2" xfId="232" xr:uid="{00000000-0005-0000-0000-0000E1050000}"/>
    <cellStyle name="20% - Dekorfärg3 7 2 2" xfId="833" xr:uid="{00000000-0005-0000-0000-0000E2050000}"/>
    <cellStyle name="20% - Dekorfärg3 7 2 2 2" xfId="2321" xr:uid="{00000000-0005-0000-0000-0000E3050000}"/>
    <cellStyle name="20% - Dekorfärg3 7 2 2 2 2" xfId="5294" xr:uid="{00000000-0005-0000-0000-0000E4050000}"/>
    <cellStyle name="20% - Dekorfärg3 7 2 2 3" xfId="3810" xr:uid="{00000000-0005-0000-0000-0000E5050000}"/>
    <cellStyle name="20% - Dekorfärg3 7 2 3" xfId="1735" xr:uid="{00000000-0005-0000-0000-0000E6050000}"/>
    <cellStyle name="20% - Dekorfärg3 7 2 3 2" xfId="4708" xr:uid="{00000000-0005-0000-0000-0000E7050000}"/>
    <cellStyle name="20% - Dekorfärg3 7 2 4" xfId="3224" xr:uid="{00000000-0005-0000-0000-0000E8050000}"/>
    <cellStyle name="20% - Dekorfärg3 7 3" xfId="731" xr:uid="{00000000-0005-0000-0000-0000E9050000}"/>
    <cellStyle name="20% - Dekorfärg3 7 3 2" xfId="2220" xr:uid="{00000000-0005-0000-0000-0000EA050000}"/>
    <cellStyle name="20% - Dekorfärg3 7 3 2 2" xfId="5193" xr:uid="{00000000-0005-0000-0000-0000EB050000}"/>
    <cellStyle name="20% - Dekorfärg3 7 3 3" xfId="3709" xr:uid="{00000000-0005-0000-0000-0000EC050000}"/>
    <cellStyle name="20% - Dekorfärg3 7 4" xfId="1633" xr:uid="{00000000-0005-0000-0000-0000ED050000}"/>
    <cellStyle name="20% - Dekorfärg3 7 4 2" xfId="4606" xr:uid="{00000000-0005-0000-0000-0000EE050000}"/>
    <cellStyle name="20% - Dekorfärg3 7 5" xfId="3123" xr:uid="{00000000-0005-0000-0000-0000EF050000}"/>
    <cellStyle name="20% - Dekorfärg3 8" xfId="143" xr:uid="{00000000-0005-0000-0000-0000F0050000}"/>
    <cellStyle name="20% - Dekorfärg3 8 2" xfId="745" xr:uid="{00000000-0005-0000-0000-0000F1050000}"/>
    <cellStyle name="20% - Dekorfärg3 8 2 2" xfId="2234" xr:uid="{00000000-0005-0000-0000-0000F2050000}"/>
    <cellStyle name="20% - Dekorfärg3 8 2 2 2" xfId="5207" xr:uid="{00000000-0005-0000-0000-0000F3050000}"/>
    <cellStyle name="20% - Dekorfärg3 8 2 3" xfId="3723" xr:uid="{00000000-0005-0000-0000-0000F4050000}"/>
    <cellStyle name="20% - Dekorfärg3 8 3" xfId="1647" xr:uid="{00000000-0005-0000-0000-0000F5050000}"/>
    <cellStyle name="20% - Dekorfärg3 8 3 2" xfId="4620" xr:uid="{00000000-0005-0000-0000-0000F6050000}"/>
    <cellStyle name="20% - Dekorfärg3 8 4" xfId="3137" xr:uid="{00000000-0005-0000-0000-0000F7050000}"/>
    <cellStyle name="20% - Dekorfärg3 9" xfId="248" xr:uid="{00000000-0005-0000-0000-0000F8050000}"/>
    <cellStyle name="20% - Dekorfärg3 9 2" xfId="849" xr:uid="{00000000-0005-0000-0000-0000F9050000}"/>
    <cellStyle name="20% - Dekorfärg3 9 2 2" xfId="2337" xr:uid="{00000000-0005-0000-0000-0000FA050000}"/>
    <cellStyle name="20% - Dekorfärg3 9 2 2 2" xfId="5310" xr:uid="{00000000-0005-0000-0000-0000FB050000}"/>
    <cellStyle name="20% - Dekorfärg3 9 2 3" xfId="3826" xr:uid="{00000000-0005-0000-0000-0000FC050000}"/>
    <cellStyle name="20% - Dekorfärg3 9 3" xfId="1751" xr:uid="{00000000-0005-0000-0000-0000FD050000}"/>
    <cellStyle name="20% - Dekorfärg3 9 3 2" xfId="4724" xr:uid="{00000000-0005-0000-0000-0000FE050000}"/>
    <cellStyle name="20% - Dekorfärg3 9 4" xfId="3240" xr:uid="{00000000-0005-0000-0000-0000FF050000}"/>
    <cellStyle name="20% - Dekorfärg4 10" xfId="264" xr:uid="{00000000-0005-0000-0000-000000060000}"/>
    <cellStyle name="20% - Dekorfärg4 10 2" xfId="865" xr:uid="{00000000-0005-0000-0000-000001060000}"/>
    <cellStyle name="20% - Dekorfärg4 10 2 2" xfId="2353" xr:uid="{00000000-0005-0000-0000-000002060000}"/>
    <cellStyle name="20% - Dekorfärg4 10 2 2 2" xfId="5326" xr:uid="{00000000-0005-0000-0000-000003060000}"/>
    <cellStyle name="20% - Dekorfärg4 10 2 3" xfId="3842" xr:uid="{00000000-0005-0000-0000-000004060000}"/>
    <cellStyle name="20% - Dekorfärg4 10 3" xfId="1767" xr:uid="{00000000-0005-0000-0000-000005060000}"/>
    <cellStyle name="20% - Dekorfärg4 10 3 2" xfId="4740" xr:uid="{00000000-0005-0000-0000-000006060000}"/>
    <cellStyle name="20% - Dekorfärg4 10 4" xfId="3256" xr:uid="{00000000-0005-0000-0000-000007060000}"/>
    <cellStyle name="20% - Dekorfärg4 11" xfId="278" xr:uid="{00000000-0005-0000-0000-000008060000}"/>
    <cellStyle name="20% - Dekorfärg4 11 2" xfId="879" xr:uid="{00000000-0005-0000-0000-000009060000}"/>
    <cellStyle name="20% - Dekorfärg4 11 2 2" xfId="2367" xr:uid="{00000000-0005-0000-0000-00000A060000}"/>
    <cellStyle name="20% - Dekorfärg4 11 2 2 2" xfId="5340" xr:uid="{00000000-0005-0000-0000-00000B060000}"/>
    <cellStyle name="20% - Dekorfärg4 11 2 3" xfId="3856" xr:uid="{00000000-0005-0000-0000-00000C060000}"/>
    <cellStyle name="20% - Dekorfärg4 11 3" xfId="1781" xr:uid="{00000000-0005-0000-0000-00000D060000}"/>
    <cellStyle name="20% - Dekorfärg4 11 3 2" xfId="4754" xr:uid="{00000000-0005-0000-0000-00000E060000}"/>
    <cellStyle name="20% - Dekorfärg4 11 4" xfId="3270" xr:uid="{00000000-0005-0000-0000-00000F060000}"/>
    <cellStyle name="20% - Dekorfärg4 12" xfId="292" xr:uid="{00000000-0005-0000-0000-000010060000}"/>
    <cellStyle name="20% - Dekorfärg4 12 2" xfId="893" xr:uid="{00000000-0005-0000-0000-000011060000}"/>
    <cellStyle name="20% - Dekorfärg4 12 2 2" xfId="2381" xr:uid="{00000000-0005-0000-0000-000012060000}"/>
    <cellStyle name="20% - Dekorfärg4 12 2 2 2" xfId="5354" xr:uid="{00000000-0005-0000-0000-000013060000}"/>
    <cellStyle name="20% - Dekorfärg4 12 2 3" xfId="3870" xr:uid="{00000000-0005-0000-0000-000014060000}"/>
    <cellStyle name="20% - Dekorfärg4 12 3" xfId="1795" xr:uid="{00000000-0005-0000-0000-000015060000}"/>
    <cellStyle name="20% - Dekorfärg4 12 3 2" xfId="4768" xr:uid="{00000000-0005-0000-0000-000016060000}"/>
    <cellStyle name="20% - Dekorfärg4 12 4" xfId="3284" xr:uid="{00000000-0005-0000-0000-000017060000}"/>
    <cellStyle name="20% - Dekorfärg4 13" xfId="301" xr:uid="{00000000-0005-0000-0000-000018060000}"/>
    <cellStyle name="20% - Dekorfärg4 13 2" xfId="902" xr:uid="{00000000-0005-0000-0000-000019060000}"/>
    <cellStyle name="20% - Dekorfärg4 13 2 2" xfId="2390" xr:uid="{00000000-0005-0000-0000-00001A060000}"/>
    <cellStyle name="20% - Dekorfärg4 13 2 2 2" xfId="5363" xr:uid="{00000000-0005-0000-0000-00001B060000}"/>
    <cellStyle name="20% - Dekorfärg4 13 2 3" xfId="3879" xr:uid="{00000000-0005-0000-0000-00001C060000}"/>
    <cellStyle name="20% - Dekorfärg4 13 3" xfId="1804" xr:uid="{00000000-0005-0000-0000-00001D060000}"/>
    <cellStyle name="20% - Dekorfärg4 13 3 2" xfId="4777" xr:uid="{00000000-0005-0000-0000-00001E060000}"/>
    <cellStyle name="20% - Dekorfärg4 13 4" xfId="3293" xr:uid="{00000000-0005-0000-0000-00001F060000}"/>
    <cellStyle name="20% - Dekorfärg4 14" xfId="320" xr:uid="{00000000-0005-0000-0000-000020060000}"/>
    <cellStyle name="20% - Dekorfärg4 14 2" xfId="921" xr:uid="{00000000-0005-0000-0000-000021060000}"/>
    <cellStyle name="20% - Dekorfärg4 14 2 2" xfId="2409" xr:uid="{00000000-0005-0000-0000-000022060000}"/>
    <cellStyle name="20% - Dekorfärg4 14 2 2 2" xfId="5382" xr:uid="{00000000-0005-0000-0000-000023060000}"/>
    <cellStyle name="20% - Dekorfärg4 14 2 3" xfId="3898" xr:uid="{00000000-0005-0000-0000-000024060000}"/>
    <cellStyle name="20% - Dekorfärg4 14 3" xfId="1823" xr:uid="{00000000-0005-0000-0000-000025060000}"/>
    <cellStyle name="20% - Dekorfärg4 14 3 2" xfId="4796" xr:uid="{00000000-0005-0000-0000-000026060000}"/>
    <cellStyle name="20% - Dekorfärg4 14 4" xfId="3312" xr:uid="{00000000-0005-0000-0000-000027060000}"/>
    <cellStyle name="20% - Dekorfärg4 15" xfId="334" xr:uid="{00000000-0005-0000-0000-000028060000}"/>
    <cellStyle name="20% - Dekorfärg4 15 2" xfId="935" xr:uid="{00000000-0005-0000-0000-000029060000}"/>
    <cellStyle name="20% - Dekorfärg4 15 2 2" xfId="2423" xr:uid="{00000000-0005-0000-0000-00002A060000}"/>
    <cellStyle name="20% - Dekorfärg4 15 2 2 2" xfId="5396" xr:uid="{00000000-0005-0000-0000-00002B060000}"/>
    <cellStyle name="20% - Dekorfärg4 15 2 3" xfId="3912" xr:uid="{00000000-0005-0000-0000-00002C060000}"/>
    <cellStyle name="20% - Dekorfärg4 15 3" xfId="1837" xr:uid="{00000000-0005-0000-0000-00002D060000}"/>
    <cellStyle name="20% - Dekorfärg4 15 3 2" xfId="4810" xr:uid="{00000000-0005-0000-0000-00002E060000}"/>
    <cellStyle name="20% - Dekorfärg4 15 4" xfId="3326" xr:uid="{00000000-0005-0000-0000-00002F060000}"/>
    <cellStyle name="20% - Dekorfärg4 16" xfId="348" xr:uid="{00000000-0005-0000-0000-000030060000}"/>
    <cellStyle name="20% - Dekorfärg4 16 2" xfId="949" xr:uid="{00000000-0005-0000-0000-000031060000}"/>
    <cellStyle name="20% - Dekorfärg4 16 2 2" xfId="2437" xr:uid="{00000000-0005-0000-0000-000032060000}"/>
    <cellStyle name="20% - Dekorfärg4 16 2 2 2" xfId="5410" xr:uid="{00000000-0005-0000-0000-000033060000}"/>
    <cellStyle name="20% - Dekorfärg4 16 2 3" xfId="3926" xr:uid="{00000000-0005-0000-0000-000034060000}"/>
    <cellStyle name="20% - Dekorfärg4 16 3" xfId="1851" xr:uid="{00000000-0005-0000-0000-000035060000}"/>
    <cellStyle name="20% - Dekorfärg4 16 3 2" xfId="4824" xr:uid="{00000000-0005-0000-0000-000036060000}"/>
    <cellStyle name="20% - Dekorfärg4 16 4" xfId="3340" xr:uid="{00000000-0005-0000-0000-000037060000}"/>
    <cellStyle name="20% - Dekorfärg4 17" xfId="362" xr:uid="{00000000-0005-0000-0000-000038060000}"/>
    <cellStyle name="20% - Dekorfärg4 17 2" xfId="963" xr:uid="{00000000-0005-0000-0000-000039060000}"/>
    <cellStyle name="20% - Dekorfärg4 17 2 2" xfId="2451" xr:uid="{00000000-0005-0000-0000-00003A060000}"/>
    <cellStyle name="20% - Dekorfärg4 17 2 2 2" xfId="5424" xr:uid="{00000000-0005-0000-0000-00003B060000}"/>
    <cellStyle name="20% - Dekorfärg4 17 2 3" xfId="3940" xr:uid="{00000000-0005-0000-0000-00003C060000}"/>
    <cellStyle name="20% - Dekorfärg4 17 3" xfId="1865" xr:uid="{00000000-0005-0000-0000-00003D060000}"/>
    <cellStyle name="20% - Dekorfärg4 17 3 2" xfId="4838" xr:uid="{00000000-0005-0000-0000-00003E060000}"/>
    <cellStyle name="20% - Dekorfärg4 17 4" xfId="3354" xr:uid="{00000000-0005-0000-0000-00003F060000}"/>
    <cellStyle name="20% - Dekorfärg4 18" xfId="376" xr:uid="{00000000-0005-0000-0000-000040060000}"/>
    <cellStyle name="20% - Dekorfärg4 18 2" xfId="977" xr:uid="{00000000-0005-0000-0000-000041060000}"/>
    <cellStyle name="20% - Dekorfärg4 18 2 2" xfId="2465" xr:uid="{00000000-0005-0000-0000-000042060000}"/>
    <cellStyle name="20% - Dekorfärg4 18 2 2 2" xfId="5438" xr:uid="{00000000-0005-0000-0000-000043060000}"/>
    <cellStyle name="20% - Dekorfärg4 18 2 3" xfId="3954" xr:uid="{00000000-0005-0000-0000-000044060000}"/>
    <cellStyle name="20% - Dekorfärg4 18 3" xfId="1879" xr:uid="{00000000-0005-0000-0000-000045060000}"/>
    <cellStyle name="20% - Dekorfärg4 18 3 2" xfId="4852" xr:uid="{00000000-0005-0000-0000-000046060000}"/>
    <cellStyle name="20% - Dekorfärg4 18 4" xfId="3368" xr:uid="{00000000-0005-0000-0000-000047060000}"/>
    <cellStyle name="20% - Dekorfärg4 19" xfId="394" xr:uid="{00000000-0005-0000-0000-000048060000}"/>
    <cellStyle name="20% - Dekorfärg4 19 2" xfId="992" xr:uid="{00000000-0005-0000-0000-000049060000}"/>
    <cellStyle name="20% - Dekorfärg4 19 2 2" xfId="2480" xr:uid="{00000000-0005-0000-0000-00004A060000}"/>
    <cellStyle name="20% - Dekorfärg4 19 2 2 2" xfId="5453" xr:uid="{00000000-0005-0000-0000-00004B060000}"/>
    <cellStyle name="20% - Dekorfärg4 19 2 3" xfId="3969" xr:uid="{00000000-0005-0000-0000-00004C060000}"/>
    <cellStyle name="20% - Dekorfärg4 19 3" xfId="1894" xr:uid="{00000000-0005-0000-0000-00004D060000}"/>
    <cellStyle name="20% - Dekorfärg4 19 3 2" xfId="4867" xr:uid="{00000000-0005-0000-0000-00004E060000}"/>
    <cellStyle name="20% - Dekorfärg4 19 4" xfId="3383" xr:uid="{00000000-0005-0000-0000-00004F060000}"/>
    <cellStyle name="20% - Dekorfärg4 2" xfId="61" xr:uid="{00000000-0005-0000-0000-000050060000}"/>
    <cellStyle name="20% - Dekorfärg4 2 2" xfId="164" xr:uid="{00000000-0005-0000-0000-000051060000}"/>
    <cellStyle name="20% - Dekorfärg4 2 2 2" xfId="765" xr:uid="{00000000-0005-0000-0000-000052060000}"/>
    <cellStyle name="20% - Dekorfärg4 2 2 2 2" xfId="2253" xr:uid="{00000000-0005-0000-0000-000053060000}"/>
    <cellStyle name="20% - Dekorfärg4 2 2 2 2 2" xfId="5226" xr:uid="{00000000-0005-0000-0000-000054060000}"/>
    <cellStyle name="20% - Dekorfärg4 2 2 2 3" xfId="3742" xr:uid="{00000000-0005-0000-0000-000055060000}"/>
    <cellStyle name="20% - Dekorfärg4 2 2 3" xfId="1667" xr:uid="{00000000-0005-0000-0000-000056060000}"/>
    <cellStyle name="20% - Dekorfärg4 2 2 3 2" xfId="4640" xr:uid="{00000000-0005-0000-0000-000057060000}"/>
    <cellStyle name="20% - Dekorfärg4 2 2 4" xfId="3156" xr:uid="{00000000-0005-0000-0000-000058060000}"/>
    <cellStyle name="20% - Dekorfärg4 2 3" xfId="663" xr:uid="{00000000-0005-0000-0000-000059060000}"/>
    <cellStyle name="20% - Dekorfärg4 2 3 2" xfId="2152" xr:uid="{00000000-0005-0000-0000-00005A060000}"/>
    <cellStyle name="20% - Dekorfärg4 2 3 2 2" xfId="5125" xr:uid="{00000000-0005-0000-0000-00005B060000}"/>
    <cellStyle name="20% - Dekorfärg4 2 3 3" xfId="3641" xr:uid="{00000000-0005-0000-0000-00005C060000}"/>
    <cellStyle name="20% - Dekorfärg4 2 4" xfId="1565" xr:uid="{00000000-0005-0000-0000-00005D060000}"/>
    <cellStyle name="20% - Dekorfärg4 2 4 2" xfId="4538" xr:uid="{00000000-0005-0000-0000-00005E060000}"/>
    <cellStyle name="20% - Dekorfärg4 2 5" xfId="3055" xr:uid="{00000000-0005-0000-0000-00005F060000}"/>
    <cellStyle name="20% - Dekorfärg4 20" xfId="410" xr:uid="{00000000-0005-0000-0000-000060060000}"/>
    <cellStyle name="20% - Dekorfärg4 20 2" xfId="1008" xr:uid="{00000000-0005-0000-0000-000061060000}"/>
    <cellStyle name="20% - Dekorfärg4 20 2 2" xfId="2496" xr:uid="{00000000-0005-0000-0000-000062060000}"/>
    <cellStyle name="20% - Dekorfärg4 20 2 2 2" xfId="5469" xr:uid="{00000000-0005-0000-0000-000063060000}"/>
    <cellStyle name="20% - Dekorfärg4 20 2 3" xfId="3985" xr:uid="{00000000-0005-0000-0000-000064060000}"/>
    <cellStyle name="20% - Dekorfärg4 20 3" xfId="1910" xr:uid="{00000000-0005-0000-0000-000065060000}"/>
    <cellStyle name="20% - Dekorfärg4 20 3 2" xfId="4883" xr:uid="{00000000-0005-0000-0000-000066060000}"/>
    <cellStyle name="20% - Dekorfärg4 20 4" xfId="3399" xr:uid="{00000000-0005-0000-0000-000067060000}"/>
    <cellStyle name="20% - Dekorfärg4 21" xfId="424" xr:uid="{00000000-0005-0000-0000-000068060000}"/>
    <cellStyle name="20% - Dekorfärg4 21 2" xfId="1022" xr:uid="{00000000-0005-0000-0000-000069060000}"/>
    <cellStyle name="20% - Dekorfärg4 21 2 2" xfId="2510" xr:uid="{00000000-0005-0000-0000-00006A060000}"/>
    <cellStyle name="20% - Dekorfärg4 21 2 2 2" xfId="5483" xr:uid="{00000000-0005-0000-0000-00006B060000}"/>
    <cellStyle name="20% - Dekorfärg4 21 2 3" xfId="3999" xr:uid="{00000000-0005-0000-0000-00006C060000}"/>
    <cellStyle name="20% - Dekorfärg4 21 3" xfId="1924" xr:uid="{00000000-0005-0000-0000-00006D060000}"/>
    <cellStyle name="20% - Dekorfärg4 21 3 2" xfId="4897" xr:uid="{00000000-0005-0000-0000-00006E060000}"/>
    <cellStyle name="20% - Dekorfärg4 21 4" xfId="3413" xr:uid="{00000000-0005-0000-0000-00006F060000}"/>
    <cellStyle name="20% - Dekorfärg4 22" xfId="438" xr:uid="{00000000-0005-0000-0000-000070060000}"/>
    <cellStyle name="20% - Dekorfärg4 22 2" xfId="1036" xr:uid="{00000000-0005-0000-0000-000071060000}"/>
    <cellStyle name="20% - Dekorfärg4 22 2 2" xfId="2524" xr:uid="{00000000-0005-0000-0000-000072060000}"/>
    <cellStyle name="20% - Dekorfärg4 22 2 2 2" xfId="5497" xr:uid="{00000000-0005-0000-0000-000073060000}"/>
    <cellStyle name="20% - Dekorfärg4 22 2 3" xfId="4013" xr:uid="{00000000-0005-0000-0000-000074060000}"/>
    <cellStyle name="20% - Dekorfärg4 22 3" xfId="1938" xr:uid="{00000000-0005-0000-0000-000075060000}"/>
    <cellStyle name="20% - Dekorfärg4 22 3 2" xfId="4911" xr:uid="{00000000-0005-0000-0000-000076060000}"/>
    <cellStyle name="20% - Dekorfärg4 22 4" xfId="3427" xr:uid="{00000000-0005-0000-0000-000077060000}"/>
    <cellStyle name="20% - Dekorfärg4 23" xfId="452" xr:uid="{00000000-0005-0000-0000-000078060000}"/>
    <cellStyle name="20% - Dekorfärg4 23 2" xfId="1050" xr:uid="{00000000-0005-0000-0000-000079060000}"/>
    <cellStyle name="20% - Dekorfärg4 23 2 2" xfId="2538" xr:uid="{00000000-0005-0000-0000-00007A060000}"/>
    <cellStyle name="20% - Dekorfärg4 23 2 2 2" xfId="5511" xr:uid="{00000000-0005-0000-0000-00007B060000}"/>
    <cellStyle name="20% - Dekorfärg4 23 2 3" xfId="4027" xr:uid="{00000000-0005-0000-0000-00007C060000}"/>
    <cellStyle name="20% - Dekorfärg4 23 3" xfId="1952" xr:uid="{00000000-0005-0000-0000-00007D060000}"/>
    <cellStyle name="20% - Dekorfärg4 23 3 2" xfId="4925" xr:uid="{00000000-0005-0000-0000-00007E060000}"/>
    <cellStyle name="20% - Dekorfärg4 23 4" xfId="3441" xr:uid="{00000000-0005-0000-0000-00007F060000}"/>
    <cellStyle name="20% - Dekorfärg4 24" xfId="466" xr:uid="{00000000-0005-0000-0000-000080060000}"/>
    <cellStyle name="20% - Dekorfärg4 24 2" xfId="1064" xr:uid="{00000000-0005-0000-0000-000081060000}"/>
    <cellStyle name="20% - Dekorfärg4 24 2 2" xfId="2552" xr:uid="{00000000-0005-0000-0000-000082060000}"/>
    <cellStyle name="20% - Dekorfärg4 24 2 2 2" xfId="5525" xr:uid="{00000000-0005-0000-0000-000083060000}"/>
    <cellStyle name="20% - Dekorfärg4 24 2 3" xfId="4041" xr:uid="{00000000-0005-0000-0000-000084060000}"/>
    <cellStyle name="20% - Dekorfärg4 24 3" xfId="1966" xr:uid="{00000000-0005-0000-0000-000085060000}"/>
    <cellStyle name="20% - Dekorfärg4 24 3 2" xfId="4939" xr:uid="{00000000-0005-0000-0000-000086060000}"/>
    <cellStyle name="20% - Dekorfärg4 24 4" xfId="3455" xr:uid="{00000000-0005-0000-0000-000087060000}"/>
    <cellStyle name="20% - Dekorfärg4 25" xfId="480" xr:uid="{00000000-0005-0000-0000-000088060000}"/>
    <cellStyle name="20% - Dekorfärg4 25 2" xfId="1078" xr:uid="{00000000-0005-0000-0000-000089060000}"/>
    <cellStyle name="20% - Dekorfärg4 25 2 2" xfId="2566" xr:uid="{00000000-0005-0000-0000-00008A060000}"/>
    <cellStyle name="20% - Dekorfärg4 25 2 2 2" xfId="5539" xr:uid="{00000000-0005-0000-0000-00008B060000}"/>
    <cellStyle name="20% - Dekorfärg4 25 2 3" xfId="4055" xr:uid="{00000000-0005-0000-0000-00008C060000}"/>
    <cellStyle name="20% - Dekorfärg4 25 3" xfId="1980" xr:uid="{00000000-0005-0000-0000-00008D060000}"/>
    <cellStyle name="20% - Dekorfärg4 25 3 2" xfId="4953" xr:uid="{00000000-0005-0000-0000-00008E060000}"/>
    <cellStyle name="20% - Dekorfärg4 25 4" xfId="3469" xr:uid="{00000000-0005-0000-0000-00008F060000}"/>
    <cellStyle name="20% - Dekorfärg4 26" xfId="494" xr:uid="{00000000-0005-0000-0000-000090060000}"/>
    <cellStyle name="20% - Dekorfärg4 26 2" xfId="1092" xr:uid="{00000000-0005-0000-0000-000091060000}"/>
    <cellStyle name="20% - Dekorfärg4 26 2 2" xfId="2580" xr:uid="{00000000-0005-0000-0000-000092060000}"/>
    <cellStyle name="20% - Dekorfärg4 26 2 2 2" xfId="5553" xr:uid="{00000000-0005-0000-0000-000093060000}"/>
    <cellStyle name="20% - Dekorfärg4 26 2 3" xfId="4069" xr:uid="{00000000-0005-0000-0000-000094060000}"/>
    <cellStyle name="20% - Dekorfärg4 26 3" xfId="1994" xr:uid="{00000000-0005-0000-0000-000095060000}"/>
    <cellStyle name="20% - Dekorfärg4 26 3 2" xfId="4967" xr:uid="{00000000-0005-0000-0000-000096060000}"/>
    <cellStyle name="20% - Dekorfärg4 26 4" xfId="3483" xr:uid="{00000000-0005-0000-0000-000097060000}"/>
    <cellStyle name="20% - Dekorfärg4 27" xfId="508" xr:uid="{00000000-0005-0000-0000-000098060000}"/>
    <cellStyle name="20% - Dekorfärg4 27 2" xfId="1106" xr:uid="{00000000-0005-0000-0000-000099060000}"/>
    <cellStyle name="20% - Dekorfärg4 27 2 2" xfId="2594" xr:uid="{00000000-0005-0000-0000-00009A060000}"/>
    <cellStyle name="20% - Dekorfärg4 27 2 2 2" xfId="5567" xr:uid="{00000000-0005-0000-0000-00009B060000}"/>
    <cellStyle name="20% - Dekorfärg4 27 2 3" xfId="4083" xr:uid="{00000000-0005-0000-0000-00009C060000}"/>
    <cellStyle name="20% - Dekorfärg4 27 3" xfId="2008" xr:uid="{00000000-0005-0000-0000-00009D060000}"/>
    <cellStyle name="20% - Dekorfärg4 27 3 2" xfId="4981" xr:uid="{00000000-0005-0000-0000-00009E060000}"/>
    <cellStyle name="20% - Dekorfärg4 27 4" xfId="3497" xr:uid="{00000000-0005-0000-0000-00009F060000}"/>
    <cellStyle name="20% - Dekorfärg4 28" xfId="522" xr:uid="{00000000-0005-0000-0000-0000A0060000}"/>
    <cellStyle name="20% - Dekorfärg4 28 2" xfId="1120" xr:uid="{00000000-0005-0000-0000-0000A1060000}"/>
    <cellStyle name="20% - Dekorfärg4 28 2 2" xfId="2608" xr:uid="{00000000-0005-0000-0000-0000A2060000}"/>
    <cellStyle name="20% - Dekorfärg4 28 2 2 2" xfId="5581" xr:uid="{00000000-0005-0000-0000-0000A3060000}"/>
    <cellStyle name="20% - Dekorfärg4 28 2 3" xfId="4097" xr:uid="{00000000-0005-0000-0000-0000A4060000}"/>
    <cellStyle name="20% - Dekorfärg4 28 3" xfId="2022" xr:uid="{00000000-0005-0000-0000-0000A5060000}"/>
    <cellStyle name="20% - Dekorfärg4 28 3 2" xfId="4995" xr:uid="{00000000-0005-0000-0000-0000A6060000}"/>
    <cellStyle name="20% - Dekorfärg4 28 4" xfId="3511" xr:uid="{00000000-0005-0000-0000-0000A7060000}"/>
    <cellStyle name="20% - Dekorfärg4 29" xfId="540" xr:uid="{00000000-0005-0000-0000-0000A8060000}"/>
    <cellStyle name="20% - Dekorfärg4 29 2" xfId="1137" xr:uid="{00000000-0005-0000-0000-0000A9060000}"/>
    <cellStyle name="20% - Dekorfärg4 29 2 2" xfId="2625" xr:uid="{00000000-0005-0000-0000-0000AA060000}"/>
    <cellStyle name="20% - Dekorfärg4 29 2 2 2" xfId="5598" xr:uid="{00000000-0005-0000-0000-0000AB060000}"/>
    <cellStyle name="20% - Dekorfärg4 29 2 3" xfId="4114" xr:uid="{00000000-0005-0000-0000-0000AC060000}"/>
    <cellStyle name="20% - Dekorfärg4 29 3" xfId="2039" xr:uid="{00000000-0005-0000-0000-0000AD060000}"/>
    <cellStyle name="20% - Dekorfärg4 29 3 2" xfId="5012" xr:uid="{00000000-0005-0000-0000-0000AE060000}"/>
    <cellStyle name="20% - Dekorfärg4 29 4" xfId="3528" xr:uid="{00000000-0005-0000-0000-0000AF060000}"/>
    <cellStyle name="20% - Dekorfärg4 3" xfId="75" xr:uid="{00000000-0005-0000-0000-0000B0060000}"/>
    <cellStyle name="20% - Dekorfärg4 3 2" xfId="178" xr:uid="{00000000-0005-0000-0000-0000B1060000}"/>
    <cellStyle name="20% - Dekorfärg4 3 2 2" xfId="779" xr:uid="{00000000-0005-0000-0000-0000B2060000}"/>
    <cellStyle name="20% - Dekorfärg4 3 2 2 2" xfId="2267" xr:uid="{00000000-0005-0000-0000-0000B3060000}"/>
    <cellStyle name="20% - Dekorfärg4 3 2 2 2 2" xfId="5240" xr:uid="{00000000-0005-0000-0000-0000B4060000}"/>
    <cellStyle name="20% - Dekorfärg4 3 2 2 3" xfId="3756" xr:uid="{00000000-0005-0000-0000-0000B5060000}"/>
    <cellStyle name="20% - Dekorfärg4 3 2 3" xfId="1681" xr:uid="{00000000-0005-0000-0000-0000B6060000}"/>
    <cellStyle name="20% - Dekorfärg4 3 2 3 2" xfId="4654" xr:uid="{00000000-0005-0000-0000-0000B7060000}"/>
    <cellStyle name="20% - Dekorfärg4 3 2 4" xfId="3170" xr:uid="{00000000-0005-0000-0000-0000B8060000}"/>
    <cellStyle name="20% - Dekorfärg4 3 3" xfId="677" xr:uid="{00000000-0005-0000-0000-0000B9060000}"/>
    <cellStyle name="20% - Dekorfärg4 3 3 2" xfId="2166" xr:uid="{00000000-0005-0000-0000-0000BA060000}"/>
    <cellStyle name="20% - Dekorfärg4 3 3 2 2" xfId="5139" xr:uid="{00000000-0005-0000-0000-0000BB060000}"/>
    <cellStyle name="20% - Dekorfärg4 3 3 3" xfId="3655" xr:uid="{00000000-0005-0000-0000-0000BC060000}"/>
    <cellStyle name="20% - Dekorfärg4 3 4" xfId="1579" xr:uid="{00000000-0005-0000-0000-0000BD060000}"/>
    <cellStyle name="20% - Dekorfärg4 3 4 2" xfId="4552" xr:uid="{00000000-0005-0000-0000-0000BE060000}"/>
    <cellStyle name="20% - Dekorfärg4 3 5" xfId="3069" xr:uid="{00000000-0005-0000-0000-0000BF060000}"/>
    <cellStyle name="20% - Dekorfärg4 30" xfId="554" xr:uid="{00000000-0005-0000-0000-0000C0060000}"/>
    <cellStyle name="20% - Dekorfärg4 30 2" xfId="1151" xr:uid="{00000000-0005-0000-0000-0000C1060000}"/>
    <cellStyle name="20% - Dekorfärg4 30 2 2" xfId="2639" xr:uid="{00000000-0005-0000-0000-0000C2060000}"/>
    <cellStyle name="20% - Dekorfärg4 30 2 2 2" xfId="5612" xr:uid="{00000000-0005-0000-0000-0000C3060000}"/>
    <cellStyle name="20% - Dekorfärg4 30 2 3" xfId="4128" xr:uid="{00000000-0005-0000-0000-0000C4060000}"/>
    <cellStyle name="20% - Dekorfärg4 30 3" xfId="2053" xr:uid="{00000000-0005-0000-0000-0000C5060000}"/>
    <cellStyle name="20% - Dekorfärg4 30 3 2" xfId="5026" xr:uid="{00000000-0005-0000-0000-0000C6060000}"/>
    <cellStyle name="20% - Dekorfärg4 30 4" xfId="3542" xr:uid="{00000000-0005-0000-0000-0000C7060000}"/>
    <cellStyle name="20% - Dekorfärg4 31" xfId="568" xr:uid="{00000000-0005-0000-0000-0000C8060000}"/>
    <cellStyle name="20% - Dekorfärg4 31 2" xfId="1165" xr:uid="{00000000-0005-0000-0000-0000C9060000}"/>
    <cellStyle name="20% - Dekorfärg4 31 2 2" xfId="2653" xr:uid="{00000000-0005-0000-0000-0000CA060000}"/>
    <cellStyle name="20% - Dekorfärg4 31 2 2 2" xfId="5626" xr:uid="{00000000-0005-0000-0000-0000CB060000}"/>
    <cellStyle name="20% - Dekorfärg4 31 2 3" xfId="4142" xr:uid="{00000000-0005-0000-0000-0000CC060000}"/>
    <cellStyle name="20% - Dekorfärg4 31 3" xfId="2067" xr:uid="{00000000-0005-0000-0000-0000CD060000}"/>
    <cellStyle name="20% - Dekorfärg4 31 3 2" xfId="5040" xr:uid="{00000000-0005-0000-0000-0000CE060000}"/>
    <cellStyle name="20% - Dekorfärg4 31 4" xfId="3556" xr:uid="{00000000-0005-0000-0000-0000CF060000}"/>
    <cellStyle name="20% - Dekorfärg4 32" xfId="582" xr:uid="{00000000-0005-0000-0000-0000D0060000}"/>
    <cellStyle name="20% - Dekorfärg4 32 2" xfId="1179" xr:uid="{00000000-0005-0000-0000-0000D1060000}"/>
    <cellStyle name="20% - Dekorfärg4 32 2 2" xfId="2667" xr:uid="{00000000-0005-0000-0000-0000D2060000}"/>
    <cellStyle name="20% - Dekorfärg4 32 2 2 2" xfId="5640" xr:uid="{00000000-0005-0000-0000-0000D3060000}"/>
    <cellStyle name="20% - Dekorfärg4 32 2 3" xfId="4156" xr:uid="{00000000-0005-0000-0000-0000D4060000}"/>
    <cellStyle name="20% - Dekorfärg4 32 3" xfId="2081" xr:uid="{00000000-0005-0000-0000-0000D5060000}"/>
    <cellStyle name="20% - Dekorfärg4 32 3 2" xfId="5054" xr:uid="{00000000-0005-0000-0000-0000D6060000}"/>
    <cellStyle name="20% - Dekorfärg4 32 4" xfId="3570" xr:uid="{00000000-0005-0000-0000-0000D7060000}"/>
    <cellStyle name="20% - Dekorfärg4 33" xfId="596" xr:uid="{00000000-0005-0000-0000-0000D8060000}"/>
    <cellStyle name="20% - Dekorfärg4 33 2" xfId="1193" xr:uid="{00000000-0005-0000-0000-0000D9060000}"/>
    <cellStyle name="20% - Dekorfärg4 33 2 2" xfId="2681" xr:uid="{00000000-0005-0000-0000-0000DA060000}"/>
    <cellStyle name="20% - Dekorfärg4 33 2 2 2" xfId="5654" xr:uid="{00000000-0005-0000-0000-0000DB060000}"/>
    <cellStyle name="20% - Dekorfärg4 33 2 3" xfId="4170" xr:uid="{00000000-0005-0000-0000-0000DC060000}"/>
    <cellStyle name="20% - Dekorfärg4 33 3" xfId="2095" xr:uid="{00000000-0005-0000-0000-0000DD060000}"/>
    <cellStyle name="20% - Dekorfärg4 33 3 2" xfId="5068" xr:uid="{00000000-0005-0000-0000-0000DE060000}"/>
    <cellStyle name="20% - Dekorfärg4 33 4" xfId="3584" xr:uid="{00000000-0005-0000-0000-0000DF060000}"/>
    <cellStyle name="20% - Dekorfärg4 34" xfId="610" xr:uid="{00000000-0005-0000-0000-0000E0060000}"/>
    <cellStyle name="20% - Dekorfärg4 34 2" xfId="1207" xr:uid="{00000000-0005-0000-0000-0000E1060000}"/>
    <cellStyle name="20% - Dekorfärg4 34 2 2" xfId="2695" xr:uid="{00000000-0005-0000-0000-0000E2060000}"/>
    <cellStyle name="20% - Dekorfärg4 34 2 2 2" xfId="5668" xr:uid="{00000000-0005-0000-0000-0000E3060000}"/>
    <cellStyle name="20% - Dekorfärg4 34 2 3" xfId="4184" xr:uid="{00000000-0005-0000-0000-0000E4060000}"/>
    <cellStyle name="20% - Dekorfärg4 34 3" xfId="2109" xr:uid="{00000000-0005-0000-0000-0000E5060000}"/>
    <cellStyle name="20% - Dekorfärg4 34 3 2" xfId="5082" xr:uid="{00000000-0005-0000-0000-0000E6060000}"/>
    <cellStyle name="20% - Dekorfärg4 34 4" xfId="3598" xr:uid="{00000000-0005-0000-0000-0000E7060000}"/>
    <cellStyle name="20% - Dekorfärg4 35" xfId="624" xr:uid="{00000000-0005-0000-0000-0000E8060000}"/>
    <cellStyle name="20% - Dekorfärg4 35 2" xfId="1221" xr:uid="{00000000-0005-0000-0000-0000E9060000}"/>
    <cellStyle name="20% - Dekorfärg4 35 2 2" xfId="2709" xr:uid="{00000000-0005-0000-0000-0000EA060000}"/>
    <cellStyle name="20% - Dekorfärg4 35 2 2 2" xfId="5682" xr:uid="{00000000-0005-0000-0000-0000EB060000}"/>
    <cellStyle name="20% - Dekorfärg4 35 2 3" xfId="4198" xr:uid="{00000000-0005-0000-0000-0000EC060000}"/>
    <cellStyle name="20% - Dekorfärg4 35 3" xfId="2123" xr:uid="{00000000-0005-0000-0000-0000ED060000}"/>
    <cellStyle name="20% - Dekorfärg4 35 3 2" xfId="5096" xr:uid="{00000000-0005-0000-0000-0000EE060000}"/>
    <cellStyle name="20% - Dekorfärg4 35 4" xfId="3612" xr:uid="{00000000-0005-0000-0000-0000EF060000}"/>
    <cellStyle name="20% - Dekorfärg4 4" xfId="89" xr:uid="{00000000-0005-0000-0000-0000F0060000}"/>
    <cellStyle name="20% - Dekorfärg4 4 2" xfId="192" xr:uid="{00000000-0005-0000-0000-0000F1060000}"/>
    <cellStyle name="20% - Dekorfärg4 4 2 2" xfId="793" xr:uid="{00000000-0005-0000-0000-0000F2060000}"/>
    <cellStyle name="20% - Dekorfärg4 4 2 2 2" xfId="2281" xr:uid="{00000000-0005-0000-0000-0000F3060000}"/>
    <cellStyle name="20% - Dekorfärg4 4 2 2 2 2" xfId="5254" xr:uid="{00000000-0005-0000-0000-0000F4060000}"/>
    <cellStyle name="20% - Dekorfärg4 4 2 2 3" xfId="3770" xr:uid="{00000000-0005-0000-0000-0000F5060000}"/>
    <cellStyle name="20% - Dekorfärg4 4 2 3" xfId="1695" xr:uid="{00000000-0005-0000-0000-0000F6060000}"/>
    <cellStyle name="20% - Dekorfärg4 4 2 3 2" xfId="4668" xr:uid="{00000000-0005-0000-0000-0000F7060000}"/>
    <cellStyle name="20% - Dekorfärg4 4 2 4" xfId="3184" xr:uid="{00000000-0005-0000-0000-0000F8060000}"/>
    <cellStyle name="20% - Dekorfärg4 4 3" xfId="691" xr:uid="{00000000-0005-0000-0000-0000F9060000}"/>
    <cellStyle name="20% - Dekorfärg4 4 3 2" xfId="2180" xr:uid="{00000000-0005-0000-0000-0000FA060000}"/>
    <cellStyle name="20% - Dekorfärg4 4 3 2 2" xfId="5153" xr:uid="{00000000-0005-0000-0000-0000FB060000}"/>
    <cellStyle name="20% - Dekorfärg4 4 3 3" xfId="3669" xr:uid="{00000000-0005-0000-0000-0000FC060000}"/>
    <cellStyle name="20% - Dekorfärg4 4 4" xfId="1593" xr:uid="{00000000-0005-0000-0000-0000FD060000}"/>
    <cellStyle name="20% - Dekorfärg4 4 4 2" xfId="4566" xr:uid="{00000000-0005-0000-0000-0000FE060000}"/>
    <cellStyle name="20% - Dekorfärg4 4 5" xfId="3083" xr:uid="{00000000-0005-0000-0000-0000FF060000}"/>
    <cellStyle name="20% - Dekorfärg4 5" xfId="103" xr:uid="{00000000-0005-0000-0000-000000070000}"/>
    <cellStyle name="20% - Dekorfärg4 5 2" xfId="206" xr:uid="{00000000-0005-0000-0000-000001070000}"/>
    <cellStyle name="20% - Dekorfärg4 5 2 2" xfId="807" xr:uid="{00000000-0005-0000-0000-000002070000}"/>
    <cellStyle name="20% - Dekorfärg4 5 2 2 2" xfId="2295" xr:uid="{00000000-0005-0000-0000-000003070000}"/>
    <cellStyle name="20% - Dekorfärg4 5 2 2 2 2" xfId="5268" xr:uid="{00000000-0005-0000-0000-000004070000}"/>
    <cellStyle name="20% - Dekorfärg4 5 2 2 3" xfId="3784" xr:uid="{00000000-0005-0000-0000-000005070000}"/>
    <cellStyle name="20% - Dekorfärg4 5 2 3" xfId="1709" xr:uid="{00000000-0005-0000-0000-000006070000}"/>
    <cellStyle name="20% - Dekorfärg4 5 2 3 2" xfId="4682" xr:uid="{00000000-0005-0000-0000-000007070000}"/>
    <cellStyle name="20% - Dekorfärg4 5 2 4" xfId="3198" xr:uid="{00000000-0005-0000-0000-000008070000}"/>
    <cellStyle name="20% - Dekorfärg4 5 3" xfId="705" xr:uid="{00000000-0005-0000-0000-000009070000}"/>
    <cellStyle name="20% - Dekorfärg4 5 3 2" xfId="2194" xr:uid="{00000000-0005-0000-0000-00000A070000}"/>
    <cellStyle name="20% - Dekorfärg4 5 3 2 2" xfId="5167" xr:uid="{00000000-0005-0000-0000-00000B070000}"/>
    <cellStyle name="20% - Dekorfärg4 5 3 3" xfId="3683" xr:uid="{00000000-0005-0000-0000-00000C070000}"/>
    <cellStyle name="20% - Dekorfärg4 5 4" xfId="1607" xr:uid="{00000000-0005-0000-0000-00000D070000}"/>
    <cellStyle name="20% - Dekorfärg4 5 4 2" xfId="4580" xr:uid="{00000000-0005-0000-0000-00000E070000}"/>
    <cellStyle name="20% - Dekorfärg4 5 5" xfId="3097" xr:uid="{00000000-0005-0000-0000-00000F070000}"/>
    <cellStyle name="20% - Dekorfärg4 6" xfId="117" xr:uid="{00000000-0005-0000-0000-000010070000}"/>
    <cellStyle name="20% - Dekorfärg4 6 2" xfId="220" xr:uid="{00000000-0005-0000-0000-000011070000}"/>
    <cellStyle name="20% - Dekorfärg4 6 2 2" xfId="821" xr:uid="{00000000-0005-0000-0000-000012070000}"/>
    <cellStyle name="20% - Dekorfärg4 6 2 2 2" xfId="2309" xr:uid="{00000000-0005-0000-0000-000013070000}"/>
    <cellStyle name="20% - Dekorfärg4 6 2 2 2 2" xfId="5282" xr:uid="{00000000-0005-0000-0000-000014070000}"/>
    <cellStyle name="20% - Dekorfärg4 6 2 2 3" xfId="3798" xr:uid="{00000000-0005-0000-0000-000015070000}"/>
    <cellStyle name="20% - Dekorfärg4 6 2 3" xfId="1723" xr:uid="{00000000-0005-0000-0000-000016070000}"/>
    <cellStyle name="20% - Dekorfärg4 6 2 3 2" xfId="4696" xr:uid="{00000000-0005-0000-0000-000017070000}"/>
    <cellStyle name="20% - Dekorfärg4 6 2 4" xfId="3212" xr:uid="{00000000-0005-0000-0000-000018070000}"/>
    <cellStyle name="20% - Dekorfärg4 6 3" xfId="719" xr:uid="{00000000-0005-0000-0000-000019070000}"/>
    <cellStyle name="20% - Dekorfärg4 6 3 2" xfId="2208" xr:uid="{00000000-0005-0000-0000-00001A070000}"/>
    <cellStyle name="20% - Dekorfärg4 6 3 2 2" xfId="5181" xr:uid="{00000000-0005-0000-0000-00001B070000}"/>
    <cellStyle name="20% - Dekorfärg4 6 3 3" xfId="3697" xr:uid="{00000000-0005-0000-0000-00001C070000}"/>
    <cellStyle name="20% - Dekorfärg4 6 4" xfId="1621" xr:uid="{00000000-0005-0000-0000-00001D070000}"/>
    <cellStyle name="20% - Dekorfärg4 6 4 2" xfId="4594" xr:uid="{00000000-0005-0000-0000-00001E070000}"/>
    <cellStyle name="20% - Dekorfärg4 6 5" xfId="3111" xr:uid="{00000000-0005-0000-0000-00001F070000}"/>
    <cellStyle name="20% - Dekorfärg4 7" xfId="131" xr:uid="{00000000-0005-0000-0000-000020070000}"/>
    <cellStyle name="20% - Dekorfärg4 7 2" xfId="234" xr:uid="{00000000-0005-0000-0000-000021070000}"/>
    <cellStyle name="20% - Dekorfärg4 7 2 2" xfId="835" xr:uid="{00000000-0005-0000-0000-000022070000}"/>
    <cellStyle name="20% - Dekorfärg4 7 2 2 2" xfId="2323" xr:uid="{00000000-0005-0000-0000-000023070000}"/>
    <cellStyle name="20% - Dekorfärg4 7 2 2 2 2" xfId="5296" xr:uid="{00000000-0005-0000-0000-000024070000}"/>
    <cellStyle name="20% - Dekorfärg4 7 2 2 3" xfId="3812" xr:uid="{00000000-0005-0000-0000-000025070000}"/>
    <cellStyle name="20% - Dekorfärg4 7 2 3" xfId="1737" xr:uid="{00000000-0005-0000-0000-000026070000}"/>
    <cellStyle name="20% - Dekorfärg4 7 2 3 2" xfId="4710" xr:uid="{00000000-0005-0000-0000-000027070000}"/>
    <cellStyle name="20% - Dekorfärg4 7 2 4" xfId="3226" xr:uid="{00000000-0005-0000-0000-000028070000}"/>
    <cellStyle name="20% - Dekorfärg4 7 3" xfId="733" xr:uid="{00000000-0005-0000-0000-000029070000}"/>
    <cellStyle name="20% - Dekorfärg4 7 3 2" xfId="2222" xr:uid="{00000000-0005-0000-0000-00002A070000}"/>
    <cellStyle name="20% - Dekorfärg4 7 3 2 2" xfId="5195" xr:uid="{00000000-0005-0000-0000-00002B070000}"/>
    <cellStyle name="20% - Dekorfärg4 7 3 3" xfId="3711" xr:uid="{00000000-0005-0000-0000-00002C070000}"/>
    <cellStyle name="20% - Dekorfärg4 7 4" xfId="1635" xr:uid="{00000000-0005-0000-0000-00002D070000}"/>
    <cellStyle name="20% - Dekorfärg4 7 4 2" xfId="4608" xr:uid="{00000000-0005-0000-0000-00002E070000}"/>
    <cellStyle name="20% - Dekorfärg4 7 5" xfId="3125" xr:uid="{00000000-0005-0000-0000-00002F070000}"/>
    <cellStyle name="20% - Dekorfärg4 8" xfId="145" xr:uid="{00000000-0005-0000-0000-000030070000}"/>
    <cellStyle name="20% - Dekorfärg4 8 2" xfId="747" xr:uid="{00000000-0005-0000-0000-000031070000}"/>
    <cellStyle name="20% - Dekorfärg4 8 2 2" xfId="2236" xr:uid="{00000000-0005-0000-0000-000032070000}"/>
    <cellStyle name="20% - Dekorfärg4 8 2 2 2" xfId="5209" xr:uid="{00000000-0005-0000-0000-000033070000}"/>
    <cellStyle name="20% - Dekorfärg4 8 2 3" xfId="3725" xr:uid="{00000000-0005-0000-0000-000034070000}"/>
    <cellStyle name="20% - Dekorfärg4 8 3" xfId="1649" xr:uid="{00000000-0005-0000-0000-000035070000}"/>
    <cellStyle name="20% - Dekorfärg4 8 3 2" xfId="4622" xr:uid="{00000000-0005-0000-0000-000036070000}"/>
    <cellStyle name="20% - Dekorfärg4 8 4" xfId="3139" xr:uid="{00000000-0005-0000-0000-000037070000}"/>
    <cellStyle name="20% - Dekorfärg4 9" xfId="250" xr:uid="{00000000-0005-0000-0000-000038070000}"/>
    <cellStyle name="20% - Dekorfärg4 9 2" xfId="851" xr:uid="{00000000-0005-0000-0000-000039070000}"/>
    <cellStyle name="20% - Dekorfärg4 9 2 2" xfId="2339" xr:uid="{00000000-0005-0000-0000-00003A070000}"/>
    <cellStyle name="20% - Dekorfärg4 9 2 2 2" xfId="5312" xr:uid="{00000000-0005-0000-0000-00003B070000}"/>
    <cellStyle name="20% - Dekorfärg4 9 2 3" xfId="3828" xr:uid="{00000000-0005-0000-0000-00003C070000}"/>
    <cellStyle name="20% - Dekorfärg4 9 3" xfId="1753" xr:uid="{00000000-0005-0000-0000-00003D070000}"/>
    <cellStyle name="20% - Dekorfärg4 9 3 2" xfId="4726" xr:uid="{00000000-0005-0000-0000-00003E070000}"/>
    <cellStyle name="20% - Dekorfärg4 9 4" xfId="3242" xr:uid="{00000000-0005-0000-0000-00003F070000}"/>
    <cellStyle name="20% - Dekorfärg5 10" xfId="266" xr:uid="{00000000-0005-0000-0000-000040070000}"/>
    <cellStyle name="20% - Dekorfärg5 10 2" xfId="867" xr:uid="{00000000-0005-0000-0000-000041070000}"/>
    <cellStyle name="20% - Dekorfärg5 10 2 2" xfId="2355" xr:uid="{00000000-0005-0000-0000-000042070000}"/>
    <cellStyle name="20% - Dekorfärg5 10 2 2 2" xfId="5328" xr:uid="{00000000-0005-0000-0000-000043070000}"/>
    <cellStyle name="20% - Dekorfärg5 10 2 3" xfId="3844" xr:uid="{00000000-0005-0000-0000-000044070000}"/>
    <cellStyle name="20% - Dekorfärg5 10 3" xfId="1769" xr:uid="{00000000-0005-0000-0000-000045070000}"/>
    <cellStyle name="20% - Dekorfärg5 10 3 2" xfId="4742" xr:uid="{00000000-0005-0000-0000-000046070000}"/>
    <cellStyle name="20% - Dekorfärg5 10 4" xfId="3258" xr:uid="{00000000-0005-0000-0000-000047070000}"/>
    <cellStyle name="20% - Dekorfärg5 11" xfId="280" xr:uid="{00000000-0005-0000-0000-000048070000}"/>
    <cellStyle name="20% - Dekorfärg5 11 2" xfId="881" xr:uid="{00000000-0005-0000-0000-000049070000}"/>
    <cellStyle name="20% - Dekorfärg5 11 2 2" xfId="2369" xr:uid="{00000000-0005-0000-0000-00004A070000}"/>
    <cellStyle name="20% - Dekorfärg5 11 2 2 2" xfId="5342" xr:uid="{00000000-0005-0000-0000-00004B070000}"/>
    <cellStyle name="20% - Dekorfärg5 11 2 3" xfId="3858" xr:uid="{00000000-0005-0000-0000-00004C070000}"/>
    <cellStyle name="20% - Dekorfärg5 11 3" xfId="1783" xr:uid="{00000000-0005-0000-0000-00004D070000}"/>
    <cellStyle name="20% - Dekorfärg5 11 3 2" xfId="4756" xr:uid="{00000000-0005-0000-0000-00004E070000}"/>
    <cellStyle name="20% - Dekorfärg5 11 4" xfId="3272" xr:uid="{00000000-0005-0000-0000-00004F070000}"/>
    <cellStyle name="20% - Dekorfärg5 12" xfId="294" xr:uid="{00000000-0005-0000-0000-000050070000}"/>
    <cellStyle name="20% - Dekorfärg5 12 2" xfId="895" xr:uid="{00000000-0005-0000-0000-000051070000}"/>
    <cellStyle name="20% - Dekorfärg5 12 2 2" xfId="2383" xr:uid="{00000000-0005-0000-0000-000052070000}"/>
    <cellStyle name="20% - Dekorfärg5 12 2 2 2" xfId="5356" xr:uid="{00000000-0005-0000-0000-000053070000}"/>
    <cellStyle name="20% - Dekorfärg5 12 2 3" xfId="3872" xr:uid="{00000000-0005-0000-0000-000054070000}"/>
    <cellStyle name="20% - Dekorfärg5 12 3" xfId="1797" xr:uid="{00000000-0005-0000-0000-000055070000}"/>
    <cellStyle name="20% - Dekorfärg5 12 3 2" xfId="4770" xr:uid="{00000000-0005-0000-0000-000056070000}"/>
    <cellStyle name="20% - Dekorfärg5 12 4" xfId="3286" xr:uid="{00000000-0005-0000-0000-000057070000}"/>
    <cellStyle name="20% - Dekorfärg5 13" xfId="302" xr:uid="{00000000-0005-0000-0000-000058070000}"/>
    <cellStyle name="20% - Dekorfärg5 13 2" xfId="903" xr:uid="{00000000-0005-0000-0000-000059070000}"/>
    <cellStyle name="20% - Dekorfärg5 13 2 2" xfId="2391" xr:uid="{00000000-0005-0000-0000-00005A070000}"/>
    <cellStyle name="20% - Dekorfärg5 13 2 2 2" xfId="5364" xr:uid="{00000000-0005-0000-0000-00005B070000}"/>
    <cellStyle name="20% - Dekorfärg5 13 2 3" xfId="3880" xr:uid="{00000000-0005-0000-0000-00005C070000}"/>
    <cellStyle name="20% - Dekorfärg5 13 3" xfId="1805" xr:uid="{00000000-0005-0000-0000-00005D070000}"/>
    <cellStyle name="20% - Dekorfärg5 13 3 2" xfId="4778" xr:uid="{00000000-0005-0000-0000-00005E070000}"/>
    <cellStyle name="20% - Dekorfärg5 13 4" xfId="3294" xr:uid="{00000000-0005-0000-0000-00005F070000}"/>
    <cellStyle name="20% - Dekorfärg5 14" xfId="322" xr:uid="{00000000-0005-0000-0000-000060070000}"/>
    <cellStyle name="20% - Dekorfärg5 14 2" xfId="923" xr:uid="{00000000-0005-0000-0000-000061070000}"/>
    <cellStyle name="20% - Dekorfärg5 14 2 2" xfId="2411" xr:uid="{00000000-0005-0000-0000-000062070000}"/>
    <cellStyle name="20% - Dekorfärg5 14 2 2 2" xfId="5384" xr:uid="{00000000-0005-0000-0000-000063070000}"/>
    <cellStyle name="20% - Dekorfärg5 14 2 3" xfId="3900" xr:uid="{00000000-0005-0000-0000-000064070000}"/>
    <cellStyle name="20% - Dekorfärg5 14 3" xfId="1825" xr:uid="{00000000-0005-0000-0000-000065070000}"/>
    <cellStyle name="20% - Dekorfärg5 14 3 2" xfId="4798" xr:uid="{00000000-0005-0000-0000-000066070000}"/>
    <cellStyle name="20% - Dekorfärg5 14 4" xfId="3314" xr:uid="{00000000-0005-0000-0000-000067070000}"/>
    <cellStyle name="20% - Dekorfärg5 15" xfId="336" xr:uid="{00000000-0005-0000-0000-000068070000}"/>
    <cellStyle name="20% - Dekorfärg5 15 2" xfId="937" xr:uid="{00000000-0005-0000-0000-000069070000}"/>
    <cellStyle name="20% - Dekorfärg5 15 2 2" xfId="2425" xr:uid="{00000000-0005-0000-0000-00006A070000}"/>
    <cellStyle name="20% - Dekorfärg5 15 2 2 2" xfId="5398" xr:uid="{00000000-0005-0000-0000-00006B070000}"/>
    <cellStyle name="20% - Dekorfärg5 15 2 3" xfId="3914" xr:uid="{00000000-0005-0000-0000-00006C070000}"/>
    <cellStyle name="20% - Dekorfärg5 15 3" xfId="1839" xr:uid="{00000000-0005-0000-0000-00006D070000}"/>
    <cellStyle name="20% - Dekorfärg5 15 3 2" xfId="4812" xr:uid="{00000000-0005-0000-0000-00006E070000}"/>
    <cellStyle name="20% - Dekorfärg5 15 4" xfId="3328" xr:uid="{00000000-0005-0000-0000-00006F070000}"/>
    <cellStyle name="20% - Dekorfärg5 16" xfId="350" xr:uid="{00000000-0005-0000-0000-000070070000}"/>
    <cellStyle name="20% - Dekorfärg5 16 2" xfId="951" xr:uid="{00000000-0005-0000-0000-000071070000}"/>
    <cellStyle name="20% - Dekorfärg5 16 2 2" xfId="2439" xr:uid="{00000000-0005-0000-0000-000072070000}"/>
    <cellStyle name="20% - Dekorfärg5 16 2 2 2" xfId="5412" xr:uid="{00000000-0005-0000-0000-000073070000}"/>
    <cellStyle name="20% - Dekorfärg5 16 2 3" xfId="3928" xr:uid="{00000000-0005-0000-0000-000074070000}"/>
    <cellStyle name="20% - Dekorfärg5 16 3" xfId="1853" xr:uid="{00000000-0005-0000-0000-000075070000}"/>
    <cellStyle name="20% - Dekorfärg5 16 3 2" xfId="4826" xr:uid="{00000000-0005-0000-0000-000076070000}"/>
    <cellStyle name="20% - Dekorfärg5 16 4" xfId="3342" xr:uid="{00000000-0005-0000-0000-000077070000}"/>
    <cellStyle name="20% - Dekorfärg5 17" xfId="364" xr:uid="{00000000-0005-0000-0000-000078070000}"/>
    <cellStyle name="20% - Dekorfärg5 17 2" xfId="965" xr:uid="{00000000-0005-0000-0000-000079070000}"/>
    <cellStyle name="20% - Dekorfärg5 17 2 2" xfId="2453" xr:uid="{00000000-0005-0000-0000-00007A070000}"/>
    <cellStyle name="20% - Dekorfärg5 17 2 2 2" xfId="5426" xr:uid="{00000000-0005-0000-0000-00007B070000}"/>
    <cellStyle name="20% - Dekorfärg5 17 2 3" xfId="3942" xr:uid="{00000000-0005-0000-0000-00007C070000}"/>
    <cellStyle name="20% - Dekorfärg5 17 3" xfId="1867" xr:uid="{00000000-0005-0000-0000-00007D070000}"/>
    <cellStyle name="20% - Dekorfärg5 17 3 2" xfId="4840" xr:uid="{00000000-0005-0000-0000-00007E070000}"/>
    <cellStyle name="20% - Dekorfärg5 17 4" xfId="3356" xr:uid="{00000000-0005-0000-0000-00007F070000}"/>
    <cellStyle name="20% - Dekorfärg5 18" xfId="378" xr:uid="{00000000-0005-0000-0000-000080070000}"/>
    <cellStyle name="20% - Dekorfärg5 18 2" xfId="979" xr:uid="{00000000-0005-0000-0000-000081070000}"/>
    <cellStyle name="20% - Dekorfärg5 18 2 2" xfId="2467" xr:uid="{00000000-0005-0000-0000-000082070000}"/>
    <cellStyle name="20% - Dekorfärg5 18 2 2 2" xfId="5440" xr:uid="{00000000-0005-0000-0000-000083070000}"/>
    <cellStyle name="20% - Dekorfärg5 18 2 3" xfId="3956" xr:uid="{00000000-0005-0000-0000-000084070000}"/>
    <cellStyle name="20% - Dekorfärg5 18 3" xfId="1881" xr:uid="{00000000-0005-0000-0000-000085070000}"/>
    <cellStyle name="20% - Dekorfärg5 18 3 2" xfId="4854" xr:uid="{00000000-0005-0000-0000-000086070000}"/>
    <cellStyle name="20% - Dekorfärg5 18 4" xfId="3370" xr:uid="{00000000-0005-0000-0000-000087070000}"/>
    <cellStyle name="20% - Dekorfärg5 19" xfId="396" xr:uid="{00000000-0005-0000-0000-000088070000}"/>
    <cellStyle name="20% - Dekorfärg5 19 2" xfId="994" xr:uid="{00000000-0005-0000-0000-000089070000}"/>
    <cellStyle name="20% - Dekorfärg5 19 2 2" xfId="2482" xr:uid="{00000000-0005-0000-0000-00008A070000}"/>
    <cellStyle name="20% - Dekorfärg5 19 2 2 2" xfId="5455" xr:uid="{00000000-0005-0000-0000-00008B070000}"/>
    <cellStyle name="20% - Dekorfärg5 19 2 3" xfId="3971" xr:uid="{00000000-0005-0000-0000-00008C070000}"/>
    <cellStyle name="20% - Dekorfärg5 19 3" xfId="1896" xr:uid="{00000000-0005-0000-0000-00008D070000}"/>
    <cellStyle name="20% - Dekorfärg5 19 3 2" xfId="4869" xr:uid="{00000000-0005-0000-0000-00008E070000}"/>
    <cellStyle name="20% - Dekorfärg5 19 4" xfId="3385" xr:uid="{00000000-0005-0000-0000-00008F070000}"/>
    <cellStyle name="20% - Dekorfärg5 2" xfId="63" xr:uid="{00000000-0005-0000-0000-000090070000}"/>
    <cellStyle name="20% - Dekorfärg5 2 2" xfId="166" xr:uid="{00000000-0005-0000-0000-000091070000}"/>
    <cellStyle name="20% - Dekorfärg5 2 2 2" xfId="767" xr:uid="{00000000-0005-0000-0000-000092070000}"/>
    <cellStyle name="20% - Dekorfärg5 2 2 2 2" xfId="2255" xr:uid="{00000000-0005-0000-0000-000093070000}"/>
    <cellStyle name="20% - Dekorfärg5 2 2 2 2 2" xfId="5228" xr:uid="{00000000-0005-0000-0000-000094070000}"/>
    <cellStyle name="20% - Dekorfärg5 2 2 2 3" xfId="3744" xr:uid="{00000000-0005-0000-0000-000095070000}"/>
    <cellStyle name="20% - Dekorfärg5 2 2 3" xfId="1669" xr:uid="{00000000-0005-0000-0000-000096070000}"/>
    <cellStyle name="20% - Dekorfärg5 2 2 3 2" xfId="4642" xr:uid="{00000000-0005-0000-0000-000097070000}"/>
    <cellStyle name="20% - Dekorfärg5 2 2 4" xfId="3158" xr:uid="{00000000-0005-0000-0000-000098070000}"/>
    <cellStyle name="20% - Dekorfärg5 2 3" xfId="665" xr:uid="{00000000-0005-0000-0000-000099070000}"/>
    <cellStyle name="20% - Dekorfärg5 2 3 2" xfId="2154" xr:uid="{00000000-0005-0000-0000-00009A070000}"/>
    <cellStyle name="20% - Dekorfärg5 2 3 2 2" xfId="5127" xr:uid="{00000000-0005-0000-0000-00009B070000}"/>
    <cellStyle name="20% - Dekorfärg5 2 3 3" xfId="3643" xr:uid="{00000000-0005-0000-0000-00009C070000}"/>
    <cellStyle name="20% - Dekorfärg5 2 4" xfId="1567" xr:uid="{00000000-0005-0000-0000-00009D070000}"/>
    <cellStyle name="20% - Dekorfärg5 2 4 2" xfId="4540" xr:uid="{00000000-0005-0000-0000-00009E070000}"/>
    <cellStyle name="20% - Dekorfärg5 2 5" xfId="3057" xr:uid="{00000000-0005-0000-0000-00009F070000}"/>
    <cellStyle name="20% - Dekorfärg5 20" xfId="412" xr:uid="{00000000-0005-0000-0000-0000A0070000}"/>
    <cellStyle name="20% - Dekorfärg5 20 2" xfId="1010" xr:uid="{00000000-0005-0000-0000-0000A1070000}"/>
    <cellStyle name="20% - Dekorfärg5 20 2 2" xfId="2498" xr:uid="{00000000-0005-0000-0000-0000A2070000}"/>
    <cellStyle name="20% - Dekorfärg5 20 2 2 2" xfId="5471" xr:uid="{00000000-0005-0000-0000-0000A3070000}"/>
    <cellStyle name="20% - Dekorfärg5 20 2 3" xfId="3987" xr:uid="{00000000-0005-0000-0000-0000A4070000}"/>
    <cellStyle name="20% - Dekorfärg5 20 3" xfId="1912" xr:uid="{00000000-0005-0000-0000-0000A5070000}"/>
    <cellStyle name="20% - Dekorfärg5 20 3 2" xfId="4885" xr:uid="{00000000-0005-0000-0000-0000A6070000}"/>
    <cellStyle name="20% - Dekorfärg5 20 4" xfId="3401" xr:uid="{00000000-0005-0000-0000-0000A7070000}"/>
    <cellStyle name="20% - Dekorfärg5 21" xfId="426" xr:uid="{00000000-0005-0000-0000-0000A8070000}"/>
    <cellStyle name="20% - Dekorfärg5 21 2" xfId="1024" xr:uid="{00000000-0005-0000-0000-0000A9070000}"/>
    <cellStyle name="20% - Dekorfärg5 21 2 2" xfId="2512" xr:uid="{00000000-0005-0000-0000-0000AA070000}"/>
    <cellStyle name="20% - Dekorfärg5 21 2 2 2" xfId="5485" xr:uid="{00000000-0005-0000-0000-0000AB070000}"/>
    <cellStyle name="20% - Dekorfärg5 21 2 3" xfId="4001" xr:uid="{00000000-0005-0000-0000-0000AC070000}"/>
    <cellStyle name="20% - Dekorfärg5 21 3" xfId="1926" xr:uid="{00000000-0005-0000-0000-0000AD070000}"/>
    <cellStyle name="20% - Dekorfärg5 21 3 2" xfId="4899" xr:uid="{00000000-0005-0000-0000-0000AE070000}"/>
    <cellStyle name="20% - Dekorfärg5 21 4" xfId="3415" xr:uid="{00000000-0005-0000-0000-0000AF070000}"/>
    <cellStyle name="20% - Dekorfärg5 22" xfId="440" xr:uid="{00000000-0005-0000-0000-0000B0070000}"/>
    <cellStyle name="20% - Dekorfärg5 22 2" xfId="1038" xr:uid="{00000000-0005-0000-0000-0000B1070000}"/>
    <cellStyle name="20% - Dekorfärg5 22 2 2" xfId="2526" xr:uid="{00000000-0005-0000-0000-0000B2070000}"/>
    <cellStyle name="20% - Dekorfärg5 22 2 2 2" xfId="5499" xr:uid="{00000000-0005-0000-0000-0000B3070000}"/>
    <cellStyle name="20% - Dekorfärg5 22 2 3" xfId="4015" xr:uid="{00000000-0005-0000-0000-0000B4070000}"/>
    <cellStyle name="20% - Dekorfärg5 22 3" xfId="1940" xr:uid="{00000000-0005-0000-0000-0000B5070000}"/>
    <cellStyle name="20% - Dekorfärg5 22 3 2" xfId="4913" xr:uid="{00000000-0005-0000-0000-0000B6070000}"/>
    <cellStyle name="20% - Dekorfärg5 22 4" xfId="3429" xr:uid="{00000000-0005-0000-0000-0000B7070000}"/>
    <cellStyle name="20% - Dekorfärg5 23" xfId="454" xr:uid="{00000000-0005-0000-0000-0000B8070000}"/>
    <cellStyle name="20% - Dekorfärg5 23 2" xfId="1052" xr:uid="{00000000-0005-0000-0000-0000B9070000}"/>
    <cellStyle name="20% - Dekorfärg5 23 2 2" xfId="2540" xr:uid="{00000000-0005-0000-0000-0000BA070000}"/>
    <cellStyle name="20% - Dekorfärg5 23 2 2 2" xfId="5513" xr:uid="{00000000-0005-0000-0000-0000BB070000}"/>
    <cellStyle name="20% - Dekorfärg5 23 2 3" xfId="4029" xr:uid="{00000000-0005-0000-0000-0000BC070000}"/>
    <cellStyle name="20% - Dekorfärg5 23 3" xfId="1954" xr:uid="{00000000-0005-0000-0000-0000BD070000}"/>
    <cellStyle name="20% - Dekorfärg5 23 3 2" xfId="4927" xr:uid="{00000000-0005-0000-0000-0000BE070000}"/>
    <cellStyle name="20% - Dekorfärg5 23 4" xfId="3443" xr:uid="{00000000-0005-0000-0000-0000BF070000}"/>
    <cellStyle name="20% - Dekorfärg5 24" xfId="468" xr:uid="{00000000-0005-0000-0000-0000C0070000}"/>
    <cellStyle name="20% - Dekorfärg5 24 2" xfId="1066" xr:uid="{00000000-0005-0000-0000-0000C1070000}"/>
    <cellStyle name="20% - Dekorfärg5 24 2 2" xfId="2554" xr:uid="{00000000-0005-0000-0000-0000C2070000}"/>
    <cellStyle name="20% - Dekorfärg5 24 2 2 2" xfId="5527" xr:uid="{00000000-0005-0000-0000-0000C3070000}"/>
    <cellStyle name="20% - Dekorfärg5 24 2 3" xfId="4043" xr:uid="{00000000-0005-0000-0000-0000C4070000}"/>
    <cellStyle name="20% - Dekorfärg5 24 3" xfId="1968" xr:uid="{00000000-0005-0000-0000-0000C5070000}"/>
    <cellStyle name="20% - Dekorfärg5 24 3 2" xfId="4941" xr:uid="{00000000-0005-0000-0000-0000C6070000}"/>
    <cellStyle name="20% - Dekorfärg5 24 4" xfId="3457" xr:uid="{00000000-0005-0000-0000-0000C7070000}"/>
    <cellStyle name="20% - Dekorfärg5 25" xfId="482" xr:uid="{00000000-0005-0000-0000-0000C8070000}"/>
    <cellStyle name="20% - Dekorfärg5 25 2" xfId="1080" xr:uid="{00000000-0005-0000-0000-0000C9070000}"/>
    <cellStyle name="20% - Dekorfärg5 25 2 2" xfId="2568" xr:uid="{00000000-0005-0000-0000-0000CA070000}"/>
    <cellStyle name="20% - Dekorfärg5 25 2 2 2" xfId="5541" xr:uid="{00000000-0005-0000-0000-0000CB070000}"/>
    <cellStyle name="20% - Dekorfärg5 25 2 3" xfId="4057" xr:uid="{00000000-0005-0000-0000-0000CC070000}"/>
    <cellStyle name="20% - Dekorfärg5 25 3" xfId="1982" xr:uid="{00000000-0005-0000-0000-0000CD070000}"/>
    <cellStyle name="20% - Dekorfärg5 25 3 2" xfId="4955" xr:uid="{00000000-0005-0000-0000-0000CE070000}"/>
    <cellStyle name="20% - Dekorfärg5 25 4" xfId="3471" xr:uid="{00000000-0005-0000-0000-0000CF070000}"/>
    <cellStyle name="20% - Dekorfärg5 26" xfId="496" xr:uid="{00000000-0005-0000-0000-0000D0070000}"/>
    <cellStyle name="20% - Dekorfärg5 26 2" xfId="1094" xr:uid="{00000000-0005-0000-0000-0000D1070000}"/>
    <cellStyle name="20% - Dekorfärg5 26 2 2" xfId="2582" xr:uid="{00000000-0005-0000-0000-0000D2070000}"/>
    <cellStyle name="20% - Dekorfärg5 26 2 2 2" xfId="5555" xr:uid="{00000000-0005-0000-0000-0000D3070000}"/>
    <cellStyle name="20% - Dekorfärg5 26 2 3" xfId="4071" xr:uid="{00000000-0005-0000-0000-0000D4070000}"/>
    <cellStyle name="20% - Dekorfärg5 26 3" xfId="1996" xr:uid="{00000000-0005-0000-0000-0000D5070000}"/>
    <cellStyle name="20% - Dekorfärg5 26 3 2" xfId="4969" xr:uid="{00000000-0005-0000-0000-0000D6070000}"/>
    <cellStyle name="20% - Dekorfärg5 26 4" xfId="3485" xr:uid="{00000000-0005-0000-0000-0000D7070000}"/>
    <cellStyle name="20% - Dekorfärg5 27" xfId="510" xr:uid="{00000000-0005-0000-0000-0000D8070000}"/>
    <cellStyle name="20% - Dekorfärg5 27 2" xfId="1108" xr:uid="{00000000-0005-0000-0000-0000D9070000}"/>
    <cellStyle name="20% - Dekorfärg5 27 2 2" xfId="2596" xr:uid="{00000000-0005-0000-0000-0000DA070000}"/>
    <cellStyle name="20% - Dekorfärg5 27 2 2 2" xfId="5569" xr:uid="{00000000-0005-0000-0000-0000DB070000}"/>
    <cellStyle name="20% - Dekorfärg5 27 2 3" xfId="4085" xr:uid="{00000000-0005-0000-0000-0000DC070000}"/>
    <cellStyle name="20% - Dekorfärg5 27 3" xfId="2010" xr:uid="{00000000-0005-0000-0000-0000DD070000}"/>
    <cellStyle name="20% - Dekorfärg5 27 3 2" xfId="4983" xr:uid="{00000000-0005-0000-0000-0000DE070000}"/>
    <cellStyle name="20% - Dekorfärg5 27 4" xfId="3499" xr:uid="{00000000-0005-0000-0000-0000DF070000}"/>
    <cellStyle name="20% - Dekorfärg5 28" xfId="524" xr:uid="{00000000-0005-0000-0000-0000E0070000}"/>
    <cellStyle name="20% - Dekorfärg5 28 2" xfId="1122" xr:uid="{00000000-0005-0000-0000-0000E1070000}"/>
    <cellStyle name="20% - Dekorfärg5 28 2 2" xfId="2610" xr:uid="{00000000-0005-0000-0000-0000E2070000}"/>
    <cellStyle name="20% - Dekorfärg5 28 2 2 2" xfId="5583" xr:uid="{00000000-0005-0000-0000-0000E3070000}"/>
    <cellStyle name="20% - Dekorfärg5 28 2 3" xfId="4099" xr:uid="{00000000-0005-0000-0000-0000E4070000}"/>
    <cellStyle name="20% - Dekorfärg5 28 3" xfId="2024" xr:uid="{00000000-0005-0000-0000-0000E5070000}"/>
    <cellStyle name="20% - Dekorfärg5 28 3 2" xfId="4997" xr:uid="{00000000-0005-0000-0000-0000E6070000}"/>
    <cellStyle name="20% - Dekorfärg5 28 4" xfId="3513" xr:uid="{00000000-0005-0000-0000-0000E7070000}"/>
    <cellStyle name="20% - Dekorfärg5 29" xfId="542" xr:uid="{00000000-0005-0000-0000-0000E8070000}"/>
    <cellStyle name="20% - Dekorfärg5 29 2" xfId="1139" xr:uid="{00000000-0005-0000-0000-0000E9070000}"/>
    <cellStyle name="20% - Dekorfärg5 29 2 2" xfId="2627" xr:uid="{00000000-0005-0000-0000-0000EA070000}"/>
    <cellStyle name="20% - Dekorfärg5 29 2 2 2" xfId="5600" xr:uid="{00000000-0005-0000-0000-0000EB070000}"/>
    <cellStyle name="20% - Dekorfärg5 29 2 3" xfId="4116" xr:uid="{00000000-0005-0000-0000-0000EC070000}"/>
    <cellStyle name="20% - Dekorfärg5 29 3" xfId="2041" xr:uid="{00000000-0005-0000-0000-0000ED070000}"/>
    <cellStyle name="20% - Dekorfärg5 29 3 2" xfId="5014" xr:uid="{00000000-0005-0000-0000-0000EE070000}"/>
    <cellStyle name="20% - Dekorfärg5 29 4" xfId="3530" xr:uid="{00000000-0005-0000-0000-0000EF070000}"/>
    <cellStyle name="20% - Dekorfärg5 3" xfId="77" xr:uid="{00000000-0005-0000-0000-0000F0070000}"/>
    <cellStyle name="20% - Dekorfärg5 3 2" xfId="180" xr:uid="{00000000-0005-0000-0000-0000F1070000}"/>
    <cellStyle name="20% - Dekorfärg5 3 2 2" xfId="781" xr:uid="{00000000-0005-0000-0000-0000F2070000}"/>
    <cellStyle name="20% - Dekorfärg5 3 2 2 2" xfId="2269" xr:uid="{00000000-0005-0000-0000-0000F3070000}"/>
    <cellStyle name="20% - Dekorfärg5 3 2 2 2 2" xfId="5242" xr:uid="{00000000-0005-0000-0000-0000F4070000}"/>
    <cellStyle name="20% - Dekorfärg5 3 2 2 3" xfId="3758" xr:uid="{00000000-0005-0000-0000-0000F5070000}"/>
    <cellStyle name="20% - Dekorfärg5 3 2 3" xfId="1683" xr:uid="{00000000-0005-0000-0000-0000F6070000}"/>
    <cellStyle name="20% - Dekorfärg5 3 2 3 2" xfId="4656" xr:uid="{00000000-0005-0000-0000-0000F7070000}"/>
    <cellStyle name="20% - Dekorfärg5 3 2 4" xfId="3172" xr:uid="{00000000-0005-0000-0000-0000F8070000}"/>
    <cellStyle name="20% - Dekorfärg5 3 3" xfId="679" xr:uid="{00000000-0005-0000-0000-0000F9070000}"/>
    <cellStyle name="20% - Dekorfärg5 3 3 2" xfId="2168" xr:uid="{00000000-0005-0000-0000-0000FA070000}"/>
    <cellStyle name="20% - Dekorfärg5 3 3 2 2" xfId="5141" xr:uid="{00000000-0005-0000-0000-0000FB070000}"/>
    <cellStyle name="20% - Dekorfärg5 3 3 3" xfId="3657" xr:uid="{00000000-0005-0000-0000-0000FC070000}"/>
    <cellStyle name="20% - Dekorfärg5 3 4" xfId="1581" xr:uid="{00000000-0005-0000-0000-0000FD070000}"/>
    <cellStyle name="20% - Dekorfärg5 3 4 2" xfId="4554" xr:uid="{00000000-0005-0000-0000-0000FE070000}"/>
    <cellStyle name="20% - Dekorfärg5 3 5" xfId="3071" xr:uid="{00000000-0005-0000-0000-0000FF070000}"/>
    <cellStyle name="20% - Dekorfärg5 30" xfId="556" xr:uid="{00000000-0005-0000-0000-000000080000}"/>
    <cellStyle name="20% - Dekorfärg5 30 2" xfId="1153" xr:uid="{00000000-0005-0000-0000-000001080000}"/>
    <cellStyle name="20% - Dekorfärg5 30 2 2" xfId="2641" xr:uid="{00000000-0005-0000-0000-000002080000}"/>
    <cellStyle name="20% - Dekorfärg5 30 2 2 2" xfId="5614" xr:uid="{00000000-0005-0000-0000-000003080000}"/>
    <cellStyle name="20% - Dekorfärg5 30 2 3" xfId="4130" xr:uid="{00000000-0005-0000-0000-000004080000}"/>
    <cellStyle name="20% - Dekorfärg5 30 3" xfId="2055" xr:uid="{00000000-0005-0000-0000-000005080000}"/>
    <cellStyle name="20% - Dekorfärg5 30 3 2" xfId="5028" xr:uid="{00000000-0005-0000-0000-000006080000}"/>
    <cellStyle name="20% - Dekorfärg5 30 4" xfId="3544" xr:uid="{00000000-0005-0000-0000-000007080000}"/>
    <cellStyle name="20% - Dekorfärg5 31" xfId="570" xr:uid="{00000000-0005-0000-0000-000008080000}"/>
    <cellStyle name="20% - Dekorfärg5 31 2" xfId="1167" xr:uid="{00000000-0005-0000-0000-000009080000}"/>
    <cellStyle name="20% - Dekorfärg5 31 2 2" xfId="2655" xr:uid="{00000000-0005-0000-0000-00000A080000}"/>
    <cellStyle name="20% - Dekorfärg5 31 2 2 2" xfId="5628" xr:uid="{00000000-0005-0000-0000-00000B080000}"/>
    <cellStyle name="20% - Dekorfärg5 31 2 3" xfId="4144" xr:uid="{00000000-0005-0000-0000-00000C080000}"/>
    <cellStyle name="20% - Dekorfärg5 31 3" xfId="2069" xr:uid="{00000000-0005-0000-0000-00000D080000}"/>
    <cellStyle name="20% - Dekorfärg5 31 3 2" xfId="5042" xr:uid="{00000000-0005-0000-0000-00000E080000}"/>
    <cellStyle name="20% - Dekorfärg5 31 4" xfId="3558" xr:uid="{00000000-0005-0000-0000-00000F080000}"/>
    <cellStyle name="20% - Dekorfärg5 32" xfId="584" xr:uid="{00000000-0005-0000-0000-000010080000}"/>
    <cellStyle name="20% - Dekorfärg5 32 2" xfId="1181" xr:uid="{00000000-0005-0000-0000-000011080000}"/>
    <cellStyle name="20% - Dekorfärg5 32 2 2" xfId="2669" xr:uid="{00000000-0005-0000-0000-000012080000}"/>
    <cellStyle name="20% - Dekorfärg5 32 2 2 2" xfId="5642" xr:uid="{00000000-0005-0000-0000-000013080000}"/>
    <cellStyle name="20% - Dekorfärg5 32 2 3" xfId="4158" xr:uid="{00000000-0005-0000-0000-000014080000}"/>
    <cellStyle name="20% - Dekorfärg5 32 3" xfId="2083" xr:uid="{00000000-0005-0000-0000-000015080000}"/>
    <cellStyle name="20% - Dekorfärg5 32 3 2" xfId="5056" xr:uid="{00000000-0005-0000-0000-000016080000}"/>
    <cellStyle name="20% - Dekorfärg5 32 4" xfId="3572" xr:uid="{00000000-0005-0000-0000-000017080000}"/>
    <cellStyle name="20% - Dekorfärg5 33" xfId="598" xr:uid="{00000000-0005-0000-0000-000018080000}"/>
    <cellStyle name="20% - Dekorfärg5 33 2" xfId="1195" xr:uid="{00000000-0005-0000-0000-000019080000}"/>
    <cellStyle name="20% - Dekorfärg5 33 2 2" xfId="2683" xr:uid="{00000000-0005-0000-0000-00001A080000}"/>
    <cellStyle name="20% - Dekorfärg5 33 2 2 2" xfId="5656" xr:uid="{00000000-0005-0000-0000-00001B080000}"/>
    <cellStyle name="20% - Dekorfärg5 33 2 3" xfId="4172" xr:uid="{00000000-0005-0000-0000-00001C080000}"/>
    <cellStyle name="20% - Dekorfärg5 33 3" xfId="2097" xr:uid="{00000000-0005-0000-0000-00001D080000}"/>
    <cellStyle name="20% - Dekorfärg5 33 3 2" xfId="5070" xr:uid="{00000000-0005-0000-0000-00001E080000}"/>
    <cellStyle name="20% - Dekorfärg5 33 4" xfId="3586" xr:uid="{00000000-0005-0000-0000-00001F080000}"/>
    <cellStyle name="20% - Dekorfärg5 34" xfId="612" xr:uid="{00000000-0005-0000-0000-000020080000}"/>
    <cellStyle name="20% - Dekorfärg5 34 2" xfId="1209" xr:uid="{00000000-0005-0000-0000-000021080000}"/>
    <cellStyle name="20% - Dekorfärg5 34 2 2" xfId="2697" xr:uid="{00000000-0005-0000-0000-000022080000}"/>
    <cellStyle name="20% - Dekorfärg5 34 2 2 2" xfId="5670" xr:uid="{00000000-0005-0000-0000-000023080000}"/>
    <cellStyle name="20% - Dekorfärg5 34 2 3" xfId="4186" xr:uid="{00000000-0005-0000-0000-000024080000}"/>
    <cellStyle name="20% - Dekorfärg5 34 3" xfId="2111" xr:uid="{00000000-0005-0000-0000-000025080000}"/>
    <cellStyle name="20% - Dekorfärg5 34 3 2" xfId="5084" xr:uid="{00000000-0005-0000-0000-000026080000}"/>
    <cellStyle name="20% - Dekorfärg5 34 4" xfId="3600" xr:uid="{00000000-0005-0000-0000-000027080000}"/>
    <cellStyle name="20% - Dekorfärg5 35" xfId="626" xr:uid="{00000000-0005-0000-0000-000028080000}"/>
    <cellStyle name="20% - Dekorfärg5 35 2" xfId="1223" xr:uid="{00000000-0005-0000-0000-000029080000}"/>
    <cellStyle name="20% - Dekorfärg5 35 2 2" xfId="2711" xr:uid="{00000000-0005-0000-0000-00002A080000}"/>
    <cellStyle name="20% - Dekorfärg5 35 2 2 2" xfId="5684" xr:uid="{00000000-0005-0000-0000-00002B080000}"/>
    <cellStyle name="20% - Dekorfärg5 35 2 3" xfId="4200" xr:uid="{00000000-0005-0000-0000-00002C080000}"/>
    <cellStyle name="20% - Dekorfärg5 35 3" xfId="2125" xr:uid="{00000000-0005-0000-0000-00002D080000}"/>
    <cellStyle name="20% - Dekorfärg5 35 3 2" xfId="5098" xr:uid="{00000000-0005-0000-0000-00002E080000}"/>
    <cellStyle name="20% - Dekorfärg5 35 4" xfId="3614" xr:uid="{00000000-0005-0000-0000-00002F080000}"/>
    <cellStyle name="20% - Dekorfärg5 4" xfId="91" xr:uid="{00000000-0005-0000-0000-000030080000}"/>
    <cellStyle name="20% - Dekorfärg5 4 2" xfId="194" xr:uid="{00000000-0005-0000-0000-000031080000}"/>
    <cellStyle name="20% - Dekorfärg5 4 2 2" xfId="795" xr:uid="{00000000-0005-0000-0000-000032080000}"/>
    <cellStyle name="20% - Dekorfärg5 4 2 2 2" xfId="2283" xr:uid="{00000000-0005-0000-0000-000033080000}"/>
    <cellStyle name="20% - Dekorfärg5 4 2 2 2 2" xfId="5256" xr:uid="{00000000-0005-0000-0000-000034080000}"/>
    <cellStyle name="20% - Dekorfärg5 4 2 2 3" xfId="3772" xr:uid="{00000000-0005-0000-0000-000035080000}"/>
    <cellStyle name="20% - Dekorfärg5 4 2 3" xfId="1697" xr:uid="{00000000-0005-0000-0000-000036080000}"/>
    <cellStyle name="20% - Dekorfärg5 4 2 3 2" xfId="4670" xr:uid="{00000000-0005-0000-0000-000037080000}"/>
    <cellStyle name="20% - Dekorfärg5 4 2 4" xfId="3186" xr:uid="{00000000-0005-0000-0000-000038080000}"/>
    <cellStyle name="20% - Dekorfärg5 4 3" xfId="693" xr:uid="{00000000-0005-0000-0000-000039080000}"/>
    <cellStyle name="20% - Dekorfärg5 4 3 2" xfId="2182" xr:uid="{00000000-0005-0000-0000-00003A080000}"/>
    <cellStyle name="20% - Dekorfärg5 4 3 2 2" xfId="5155" xr:uid="{00000000-0005-0000-0000-00003B080000}"/>
    <cellStyle name="20% - Dekorfärg5 4 3 3" xfId="3671" xr:uid="{00000000-0005-0000-0000-00003C080000}"/>
    <cellStyle name="20% - Dekorfärg5 4 4" xfId="1595" xr:uid="{00000000-0005-0000-0000-00003D080000}"/>
    <cellStyle name="20% - Dekorfärg5 4 4 2" xfId="4568" xr:uid="{00000000-0005-0000-0000-00003E080000}"/>
    <cellStyle name="20% - Dekorfärg5 4 5" xfId="3085" xr:uid="{00000000-0005-0000-0000-00003F080000}"/>
    <cellStyle name="20% - Dekorfärg5 5" xfId="105" xr:uid="{00000000-0005-0000-0000-000040080000}"/>
    <cellStyle name="20% - Dekorfärg5 5 2" xfId="208" xr:uid="{00000000-0005-0000-0000-000041080000}"/>
    <cellStyle name="20% - Dekorfärg5 5 2 2" xfId="809" xr:uid="{00000000-0005-0000-0000-000042080000}"/>
    <cellStyle name="20% - Dekorfärg5 5 2 2 2" xfId="2297" xr:uid="{00000000-0005-0000-0000-000043080000}"/>
    <cellStyle name="20% - Dekorfärg5 5 2 2 2 2" xfId="5270" xr:uid="{00000000-0005-0000-0000-000044080000}"/>
    <cellStyle name="20% - Dekorfärg5 5 2 2 3" xfId="3786" xr:uid="{00000000-0005-0000-0000-000045080000}"/>
    <cellStyle name="20% - Dekorfärg5 5 2 3" xfId="1711" xr:uid="{00000000-0005-0000-0000-000046080000}"/>
    <cellStyle name="20% - Dekorfärg5 5 2 3 2" xfId="4684" xr:uid="{00000000-0005-0000-0000-000047080000}"/>
    <cellStyle name="20% - Dekorfärg5 5 2 4" xfId="3200" xr:uid="{00000000-0005-0000-0000-000048080000}"/>
    <cellStyle name="20% - Dekorfärg5 5 3" xfId="707" xr:uid="{00000000-0005-0000-0000-000049080000}"/>
    <cellStyle name="20% - Dekorfärg5 5 3 2" xfId="2196" xr:uid="{00000000-0005-0000-0000-00004A080000}"/>
    <cellStyle name="20% - Dekorfärg5 5 3 2 2" xfId="5169" xr:uid="{00000000-0005-0000-0000-00004B080000}"/>
    <cellStyle name="20% - Dekorfärg5 5 3 3" xfId="3685" xr:uid="{00000000-0005-0000-0000-00004C080000}"/>
    <cellStyle name="20% - Dekorfärg5 5 4" xfId="1609" xr:uid="{00000000-0005-0000-0000-00004D080000}"/>
    <cellStyle name="20% - Dekorfärg5 5 4 2" xfId="4582" xr:uid="{00000000-0005-0000-0000-00004E080000}"/>
    <cellStyle name="20% - Dekorfärg5 5 5" xfId="3099" xr:uid="{00000000-0005-0000-0000-00004F080000}"/>
    <cellStyle name="20% - Dekorfärg5 6" xfId="119" xr:uid="{00000000-0005-0000-0000-000050080000}"/>
    <cellStyle name="20% - Dekorfärg5 6 2" xfId="222" xr:uid="{00000000-0005-0000-0000-000051080000}"/>
    <cellStyle name="20% - Dekorfärg5 6 2 2" xfId="823" xr:uid="{00000000-0005-0000-0000-000052080000}"/>
    <cellStyle name="20% - Dekorfärg5 6 2 2 2" xfId="2311" xr:uid="{00000000-0005-0000-0000-000053080000}"/>
    <cellStyle name="20% - Dekorfärg5 6 2 2 2 2" xfId="5284" xr:uid="{00000000-0005-0000-0000-000054080000}"/>
    <cellStyle name="20% - Dekorfärg5 6 2 2 3" xfId="3800" xr:uid="{00000000-0005-0000-0000-000055080000}"/>
    <cellStyle name="20% - Dekorfärg5 6 2 3" xfId="1725" xr:uid="{00000000-0005-0000-0000-000056080000}"/>
    <cellStyle name="20% - Dekorfärg5 6 2 3 2" xfId="4698" xr:uid="{00000000-0005-0000-0000-000057080000}"/>
    <cellStyle name="20% - Dekorfärg5 6 2 4" xfId="3214" xr:uid="{00000000-0005-0000-0000-000058080000}"/>
    <cellStyle name="20% - Dekorfärg5 6 3" xfId="721" xr:uid="{00000000-0005-0000-0000-000059080000}"/>
    <cellStyle name="20% - Dekorfärg5 6 3 2" xfId="2210" xr:uid="{00000000-0005-0000-0000-00005A080000}"/>
    <cellStyle name="20% - Dekorfärg5 6 3 2 2" xfId="5183" xr:uid="{00000000-0005-0000-0000-00005B080000}"/>
    <cellStyle name="20% - Dekorfärg5 6 3 3" xfId="3699" xr:uid="{00000000-0005-0000-0000-00005C080000}"/>
    <cellStyle name="20% - Dekorfärg5 6 4" xfId="1623" xr:uid="{00000000-0005-0000-0000-00005D080000}"/>
    <cellStyle name="20% - Dekorfärg5 6 4 2" xfId="4596" xr:uid="{00000000-0005-0000-0000-00005E080000}"/>
    <cellStyle name="20% - Dekorfärg5 6 5" xfId="3113" xr:uid="{00000000-0005-0000-0000-00005F080000}"/>
    <cellStyle name="20% - Dekorfärg5 7" xfId="133" xr:uid="{00000000-0005-0000-0000-000060080000}"/>
    <cellStyle name="20% - Dekorfärg5 7 2" xfId="236" xr:uid="{00000000-0005-0000-0000-000061080000}"/>
    <cellStyle name="20% - Dekorfärg5 7 2 2" xfId="837" xr:uid="{00000000-0005-0000-0000-000062080000}"/>
    <cellStyle name="20% - Dekorfärg5 7 2 2 2" xfId="2325" xr:uid="{00000000-0005-0000-0000-000063080000}"/>
    <cellStyle name="20% - Dekorfärg5 7 2 2 2 2" xfId="5298" xr:uid="{00000000-0005-0000-0000-000064080000}"/>
    <cellStyle name="20% - Dekorfärg5 7 2 2 3" xfId="3814" xr:uid="{00000000-0005-0000-0000-000065080000}"/>
    <cellStyle name="20% - Dekorfärg5 7 2 3" xfId="1739" xr:uid="{00000000-0005-0000-0000-000066080000}"/>
    <cellStyle name="20% - Dekorfärg5 7 2 3 2" xfId="4712" xr:uid="{00000000-0005-0000-0000-000067080000}"/>
    <cellStyle name="20% - Dekorfärg5 7 2 4" xfId="3228" xr:uid="{00000000-0005-0000-0000-000068080000}"/>
    <cellStyle name="20% - Dekorfärg5 7 3" xfId="735" xr:uid="{00000000-0005-0000-0000-000069080000}"/>
    <cellStyle name="20% - Dekorfärg5 7 3 2" xfId="2224" xr:uid="{00000000-0005-0000-0000-00006A080000}"/>
    <cellStyle name="20% - Dekorfärg5 7 3 2 2" xfId="5197" xr:uid="{00000000-0005-0000-0000-00006B080000}"/>
    <cellStyle name="20% - Dekorfärg5 7 3 3" xfId="3713" xr:uid="{00000000-0005-0000-0000-00006C080000}"/>
    <cellStyle name="20% - Dekorfärg5 7 4" xfId="1637" xr:uid="{00000000-0005-0000-0000-00006D080000}"/>
    <cellStyle name="20% - Dekorfärg5 7 4 2" xfId="4610" xr:uid="{00000000-0005-0000-0000-00006E080000}"/>
    <cellStyle name="20% - Dekorfärg5 7 5" xfId="3127" xr:uid="{00000000-0005-0000-0000-00006F080000}"/>
    <cellStyle name="20% - Dekorfärg5 8" xfId="147" xr:uid="{00000000-0005-0000-0000-000070080000}"/>
    <cellStyle name="20% - Dekorfärg5 8 2" xfId="749" xr:uid="{00000000-0005-0000-0000-000071080000}"/>
    <cellStyle name="20% - Dekorfärg5 8 2 2" xfId="2238" xr:uid="{00000000-0005-0000-0000-000072080000}"/>
    <cellStyle name="20% - Dekorfärg5 8 2 2 2" xfId="5211" xr:uid="{00000000-0005-0000-0000-000073080000}"/>
    <cellStyle name="20% - Dekorfärg5 8 2 3" xfId="3727" xr:uid="{00000000-0005-0000-0000-000074080000}"/>
    <cellStyle name="20% - Dekorfärg5 8 3" xfId="1651" xr:uid="{00000000-0005-0000-0000-000075080000}"/>
    <cellStyle name="20% - Dekorfärg5 8 3 2" xfId="4624" xr:uid="{00000000-0005-0000-0000-000076080000}"/>
    <cellStyle name="20% - Dekorfärg5 8 4" xfId="3141" xr:uid="{00000000-0005-0000-0000-000077080000}"/>
    <cellStyle name="20% - Dekorfärg5 9" xfId="252" xr:uid="{00000000-0005-0000-0000-000078080000}"/>
    <cellStyle name="20% - Dekorfärg5 9 2" xfId="853" xr:uid="{00000000-0005-0000-0000-000079080000}"/>
    <cellStyle name="20% - Dekorfärg5 9 2 2" xfId="2341" xr:uid="{00000000-0005-0000-0000-00007A080000}"/>
    <cellStyle name="20% - Dekorfärg5 9 2 2 2" xfId="5314" xr:uid="{00000000-0005-0000-0000-00007B080000}"/>
    <cellStyle name="20% - Dekorfärg5 9 2 3" xfId="3830" xr:uid="{00000000-0005-0000-0000-00007C080000}"/>
    <cellStyle name="20% - Dekorfärg5 9 3" xfId="1755" xr:uid="{00000000-0005-0000-0000-00007D080000}"/>
    <cellStyle name="20% - Dekorfärg5 9 3 2" xfId="4728" xr:uid="{00000000-0005-0000-0000-00007E080000}"/>
    <cellStyle name="20% - Dekorfärg5 9 4" xfId="3244" xr:uid="{00000000-0005-0000-0000-00007F080000}"/>
    <cellStyle name="20% - Dekorfärg6 10" xfId="268" xr:uid="{00000000-0005-0000-0000-000080080000}"/>
    <cellStyle name="20% - Dekorfärg6 10 2" xfId="869" xr:uid="{00000000-0005-0000-0000-000081080000}"/>
    <cellStyle name="20% - Dekorfärg6 10 2 2" xfId="2357" xr:uid="{00000000-0005-0000-0000-000082080000}"/>
    <cellStyle name="20% - Dekorfärg6 10 2 2 2" xfId="5330" xr:uid="{00000000-0005-0000-0000-000083080000}"/>
    <cellStyle name="20% - Dekorfärg6 10 2 3" xfId="3846" xr:uid="{00000000-0005-0000-0000-000084080000}"/>
    <cellStyle name="20% - Dekorfärg6 10 3" xfId="1771" xr:uid="{00000000-0005-0000-0000-000085080000}"/>
    <cellStyle name="20% - Dekorfärg6 10 3 2" xfId="4744" xr:uid="{00000000-0005-0000-0000-000086080000}"/>
    <cellStyle name="20% - Dekorfärg6 10 4" xfId="3260" xr:uid="{00000000-0005-0000-0000-000087080000}"/>
    <cellStyle name="20% - Dekorfärg6 11" xfId="282" xr:uid="{00000000-0005-0000-0000-000088080000}"/>
    <cellStyle name="20% - Dekorfärg6 11 2" xfId="883" xr:uid="{00000000-0005-0000-0000-000089080000}"/>
    <cellStyle name="20% - Dekorfärg6 11 2 2" xfId="2371" xr:uid="{00000000-0005-0000-0000-00008A080000}"/>
    <cellStyle name="20% - Dekorfärg6 11 2 2 2" xfId="5344" xr:uid="{00000000-0005-0000-0000-00008B080000}"/>
    <cellStyle name="20% - Dekorfärg6 11 2 3" xfId="3860" xr:uid="{00000000-0005-0000-0000-00008C080000}"/>
    <cellStyle name="20% - Dekorfärg6 11 3" xfId="1785" xr:uid="{00000000-0005-0000-0000-00008D080000}"/>
    <cellStyle name="20% - Dekorfärg6 11 3 2" xfId="4758" xr:uid="{00000000-0005-0000-0000-00008E080000}"/>
    <cellStyle name="20% - Dekorfärg6 11 4" xfId="3274" xr:uid="{00000000-0005-0000-0000-00008F080000}"/>
    <cellStyle name="20% - Dekorfärg6 12" xfId="296" xr:uid="{00000000-0005-0000-0000-000090080000}"/>
    <cellStyle name="20% - Dekorfärg6 12 2" xfId="897" xr:uid="{00000000-0005-0000-0000-000091080000}"/>
    <cellStyle name="20% - Dekorfärg6 12 2 2" xfId="2385" xr:uid="{00000000-0005-0000-0000-000092080000}"/>
    <cellStyle name="20% - Dekorfärg6 12 2 2 2" xfId="5358" xr:uid="{00000000-0005-0000-0000-000093080000}"/>
    <cellStyle name="20% - Dekorfärg6 12 2 3" xfId="3874" xr:uid="{00000000-0005-0000-0000-000094080000}"/>
    <cellStyle name="20% - Dekorfärg6 12 3" xfId="1799" xr:uid="{00000000-0005-0000-0000-000095080000}"/>
    <cellStyle name="20% - Dekorfärg6 12 3 2" xfId="4772" xr:uid="{00000000-0005-0000-0000-000096080000}"/>
    <cellStyle name="20% - Dekorfärg6 12 4" xfId="3288" xr:uid="{00000000-0005-0000-0000-000097080000}"/>
    <cellStyle name="20% - Dekorfärg6 13" xfId="303" xr:uid="{00000000-0005-0000-0000-000098080000}"/>
    <cellStyle name="20% - Dekorfärg6 13 2" xfId="904" xr:uid="{00000000-0005-0000-0000-000099080000}"/>
    <cellStyle name="20% - Dekorfärg6 13 2 2" xfId="2392" xr:uid="{00000000-0005-0000-0000-00009A080000}"/>
    <cellStyle name="20% - Dekorfärg6 13 2 2 2" xfId="5365" xr:uid="{00000000-0005-0000-0000-00009B080000}"/>
    <cellStyle name="20% - Dekorfärg6 13 2 3" xfId="3881" xr:uid="{00000000-0005-0000-0000-00009C080000}"/>
    <cellStyle name="20% - Dekorfärg6 13 3" xfId="1806" xr:uid="{00000000-0005-0000-0000-00009D080000}"/>
    <cellStyle name="20% - Dekorfärg6 13 3 2" xfId="4779" xr:uid="{00000000-0005-0000-0000-00009E080000}"/>
    <cellStyle name="20% - Dekorfärg6 13 4" xfId="3295" xr:uid="{00000000-0005-0000-0000-00009F080000}"/>
    <cellStyle name="20% - Dekorfärg6 14" xfId="324" xr:uid="{00000000-0005-0000-0000-0000A0080000}"/>
    <cellStyle name="20% - Dekorfärg6 14 2" xfId="925" xr:uid="{00000000-0005-0000-0000-0000A1080000}"/>
    <cellStyle name="20% - Dekorfärg6 14 2 2" xfId="2413" xr:uid="{00000000-0005-0000-0000-0000A2080000}"/>
    <cellStyle name="20% - Dekorfärg6 14 2 2 2" xfId="5386" xr:uid="{00000000-0005-0000-0000-0000A3080000}"/>
    <cellStyle name="20% - Dekorfärg6 14 2 3" xfId="3902" xr:uid="{00000000-0005-0000-0000-0000A4080000}"/>
    <cellStyle name="20% - Dekorfärg6 14 3" xfId="1827" xr:uid="{00000000-0005-0000-0000-0000A5080000}"/>
    <cellStyle name="20% - Dekorfärg6 14 3 2" xfId="4800" xr:uid="{00000000-0005-0000-0000-0000A6080000}"/>
    <cellStyle name="20% - Dekorfärg6 14 4" xfId="3316" xr:uid="{00000000-0005-0000-0000-0000A7080000}"/>
    <cellStyle name="20% - Dekorfärg6 15" xfId="338" xr:uid="{00000000-0005-0000-0000-0000A8080000}"/>
    <cellStyle name="20% - Dekorfärg6 15 2" xfId="939" xr:uid="{00000000-0005-0000-0000-0000A9080000}"/>
    <cellStyle name="20% - Dekorfärg6 15 2 2" xfId="2427" xr:uid="{00000000-0005-0000-0000-0000AA080000}"/>
    <cellStyle name="20% - Dekorfärg6 15 2 2 2" xfId="5400" xr:uid="{00000000-0005-0000-0000-0000AB080000}"/>
    <cellStyle name="20% - Dekorfärg6 15 2 3" xfId="3916" xr:uid="{00000000-0005-0000-0000-0000AC080000}"/>
    <cellStyle name="20% - Dekorfärg6 15 3" xfId="1841" xr:uid="{00000000-0005-0000-0000-0000AD080000}"/>
    <cellStyle name="20% - Dekorfärg6 15 3 2" xfId="4814" xr:uid="{00000000-0005-0000-0000-0000AE080000}"/>
    <cellStyle name="20% - Dekorfärg6 15 4" xfId="3330" xr:uid="{00000000-0005-0000-0000-0000AF080000}"/>
    <cellStyle name="20% - Dekorfärg6 16" xfId="352" xr:uid="{00000000-0005-0000-0000-0000B0080000}"/>
    <cellStyle name="20% - Dekorfärg6 16 2" xfId="953" xr:uid="{00000000-0005-0000-0000-0000B1080000}"/>
    <cellStyle name="20% - Dekorfärg6 16 2 2" xfId="2441" xr:uid="{00000000-0005-0000-0000-0000B2080000}"/>
    <cellStyle name="20% - Dekorfärg6 16 2 2 2" xfId="5414" xr:uid="{00000000-0005-0000-0000-0000B3080000}"/>
    <cellStyle name="20% - Dekorfärg6 16 2 3" xfId="3930" xr:uid="{00000000-0005-0000-0000-0000B4080000}"/>
    <cellStyle name="20% - Dekorfärg6 16 3" xfId="1855" xr:uid="{00000000-0005-0000-0000-0000B5080000}"/>
    <cellStyle name="20% - Dekorfärg6 16 3 2" xfId="4828" xr:uid="{00000000-0005-0000-0000-0000B6080000}"/>
    <cellStyle name="20% - Dekorfärg6 16 4" xfId="3344" xr:uid="{00000000-0005-0000-0000-0000B7080000}"/>
    <cellStyle name="20% - Dekorfärg6 17" xfId="366" xr:uid="{00000000-0005-0000-0000-0000B8080000}"/>
    <cellStyle name="20% - Dekorfärg6 17 2" xfId="967" xr:uid="{00000000-0005-0000-0000-0000B9080000}"/>
    <cellStyle name="20% - Dekorfärg6 17 2 2" xfId="2455" xr:uid="{00000000-0005-0000-0000-0000BA080000}"/>
    <cellStyle name="20% - Dekorfärg6 17 2 2 2" xfId="5428" xr:uid="{00000000-0005-0000-0000-0000BB080000}"/>
    <cellStyle name="20% - Dekorfärg6 17 2 3" xfId="3944" xr:uid="{00000000-0005-0000-0000-0000BC080000}"/>
    <cellStyle name="20% - Dekorfärg6 17 3" xfId="1869" xr:uid="{00000000-0005-0000-0000-0000BD080000}"/>
    <cellStyle name="20% - Dekorfärg6 17 3 2" xfId="4842" xr:uid="{00000000-0005-0000-0000-0000BE080000}"/>
    <cellStyle name="20% - Dekorfärg6 17 4" xfId="3358" xr:uid="{00000000-0005-0000-0000-0000BF080000}"/>
    <cellStyle name="20% - Dekorfärg6 18" xfId="380" xr:uid="{00000000-0005-0000-0000-0000C0080000}"/>
    <cellStyle name="20% - Dekorfärg6 18 2" xfId="981" xr:uid="{00000000-0005-0000-0000-0000C1080000}"/>
    <cellStyle name="20% - Dekorfärg6 18 2 2" xfId="2469" xr:uid="{00000000-0005-0000-0000-0000C2080000}"/>
    <cellStyle name="20% - Dekorfärg6 18 2 2 2" xfId="5442" xr:uid="{00000000-0005-0000-0000-0000C3080000}"/>
    <cellStyle name="20% - Dekorfärg6 18 2 3" xfId="3958" xr:uid="{00000000-0005-0000-0000-0000C4080000}"/>
    <cellStyle name="20% - Dekorfärg6 18 3" xfId="1883" xr:uid="{00000000-0005-0000-0000-0000C5080000}"/>
    <cellStyle name="20% - Dekorfärg6 18 3 2" xfId="4856" xr:uid="{00000000-0005-0000-0000-0000C6080000}"/>
    <cellStyle name="20% - Dekorfärg6 18 4" xfId="3372" xr:uid="{00000000-0005-0000-0000-0000C7080000}"/>
    <cellStyle name="20% - Dekorfärg6 19" xfId="398" xr:uid="{00000000-0005-0000-0000-0000C8080000}"/>
    <cellStyle name="20% - Dekorfärg6 19 2" xfId="996" xr:uid="{00000000-0005-0000-0000-0000C9080000}"/>
    <cellStyle name="20% - Dekorfärg6 19 2 2" xfId="2484" xr:uid="{00000000-0005-0000-0000-0000CA080000}"/>
    <cellStyle name="20% - Dekorfärg6 19 2 2 2" xfId="5457" xr:uid="{00000000-0005-0000-0000-0000CB080000}"/>
    <cellStyle name="20% - Dekorfärg6 19 2 3" xfId="3973" xr:uid="{00000000-0005-0000-0000-0000CC080000}"/>
    <cellStyle name="20% - Dekorfärg6 19 3" xfId="1898" xr:uid="{00000000-0005-0000-0000-0000CD080000}"/>
    <cellStyle name="20% - Dekorfärg6 19 3 2" xfId="4871" xr:uid="{00000000-0005-0000-0000-0000CE080000}"/>
    <cellStyle name="20% - Dekorfärg6 19 4" xfId="3387" xr:uid="{00000000-0005-0000-0000-0000CF080000}"/>
    <cellStyle name="20% - Dekorfärg6 2" xfId="65" xr:uid="{00000000-0005-0000-0000-0000D0080000}"/>
    <cellStyle name="20% - Dekorfärg6 2 2" xfId="168" xr:uid="{00000000-0005-0000-0000-0000D1080000}"/>
    <cellStyle name="20% - Dekorfärg6 2 2 2" xfId="769" xr:uid="{00000000-0005-0000-0000-0000D2080000}"/>
    <cellStyle name="20% - Dekorfärg6 2 2 2 2" xfId="2257" xr:uid="{00000000-0005-0000-0000-0000D3080000}"/>
    <cellStyle name="20% - Dekorfärg6 2 2 2 2 2" xfId="5230" xr:uid="{00000000-0005-0000-0000-0000D4080000}"/>
    <cellStyle name="20% - Dekorfärg6 2 2 2 3" xfId="3746" xr:uid="{00000000-0005-0000-0000-0000D5080000}"/>
    <cellStyle name="20% - Dekorfärg6 2 2 3" xfId="1671" xr:uid="{00000000-0005-0000-0000-0000D6080000}"/>
    <cellStyle name="20% - Dekorfärg6 2 2 3 2" xfId="4644" xr:uid="{00000000-0005-0000-0000-0000D7080000}"/>
    <cellStyle name="20% - Dekorfärg6 2 2 4" xfId="3160" xr:uid="{00000000-0005-0000-0000-0000D8080000}"/>
    <cellStyle name="20% - Dekorfärg6 2 3" xfId="667" xr:uid="{00000000-0005-0000-0000-0000D9080000}"/>
    <cellStyle name="20% - Dekorfärg6 2 3 2" xfId="2156" xr:uid="{00000000-0005-0000-0000-0000DA080000}"/>
    <cellStyle name="20% - Dekorfärg6 2 3 2 2" xfId="5129" xr:uid="{00000000-0005-0000-0000-0000DB080000}"/>
    <cellStyle name="20% - Dekorfärg6 2 3 3" xfId="3645" xr:uid="{00000000-0005-0000-0000-0000DC080000}"/>
    <cellStyle name="20% - Dekorfärg6 2 4" xfId="1569" xr:uid="{00000000-0005-0000-0000-0000DD080000}"/>
    <cellStyle name="20% - Dekorfärg6 2 4 2" xfId="4542" xr:uid="{00000000-0005-0000-0000-0000DE080000}"/>
    <cellStyle name="20% - Dekorfärg6 2 5" xfId="3059" xr:uid="{00000000-0005-0000-0000-0000DF080000}"/>
    <cellStyle name="20% - Dekorfärg6 20" xfId="414" xr:uid="{00000000-0005-0000-0000-0000E0080000}"/>
    <cellStyle name="20% - Dekorfärg6 20 2" xfId="1012" xr:uid="{00000000-0005-0000-0000-0000E1080000}"/>
    <cellStyle name="20% - Dekorfärg6 20 2 2" xfId="2500" xr:uid="{00000000-0005-0000-0000-0000E2080000}"/>
    <cellStyle name="20% - Dekorfärg6 20 2 2 2" xfId="5473" xr:uid="{00000000-0005-0000-0000-0000E3080000}"/>
    <cellStyle name="20% - Dekorfärg6 20 2 3" xfId="3989" xr:uid="{00000000-0005-0000-0000-0000E4080000}"/>
    <cellStyle name="20% - Dekorfärg6 20 3" xfId="1914" xr:uid="{00000000-0005-0000-0000-0000E5080000}"/>
    <cellStyle name="20% - Dekorfärg6 20 3 2" xfId="4887" xr:uid="{00000000-0005-0000-0000-0000E6080000}"/>
    <cellStyle name="20% - Dekorfärg6 20 4" xfId="3403" xr:uid="{00000000-0005-0000-0000-0000E7080000}"/>
    <cellStyle name="20% - Dekorfärg6 21" xfId="428" xr:uid="{00000000-0005-0000-0000-0000E8080000}"/>
    <cellStyle name="20% - Dekorfärg6 21 2" xfId="1026" xr:uid="{00000000-0005-0000-0000-0000E9080000}"/>
    <cellStyle name="20% - Dekorfärg6 21 2 2" xfId="2514" xr:uid="{00000000-0005-0000-0000-0000EA080000}"/>
    <cellStyle name="20% - Dekorfärg6 21 2 2 2" xfId="5487" xr:uid="{00000000-0005-0000-0000-0000EB080000}"/>
    <cellStyle name="20% - Dekorfärg6 21 2 3" xfId="4003" xr:uid="{00000000-0005-0000-0000-0000EC080000}"/>
    <cellStyle name="20% - Dekorfärg6 21 3" xfId="1928" xr:uid="{00000000-0005-0000-0000-0000ED080000}"/>
    <cellStyle name="20% - Dekorfärg6 21 3 2" xfId="4901" xr:uid="{00000000-0005-0000-0000-0000EE080000}"/>
    <cellStyle name="20% - Dekorfärg6 21 4" xfId="3417" xr:uid="{00000000-0005-0000-0000-0000EF080000}"/>
    <cellStyle name="20% - Dekorfärg6 22" xfId="442" xr:uid="{00000000-0005-0000-0000-0000F0080000}"/>
    <cellStyle name="20% - Dekorfärg6 22 2" xfId="1040" xr:uid="{00000000-0005-0000-0000-0000F1080000}"/>
    <cellStyle name="20% - Dekorfärg6 22 2 2" xfId="2528" xr:uid="{00000000-0005-0000-0000-0000F2080000}"/>
    <cellStyle name="20% - Dekorfärg6 22 2 2 2" xfId="5501" xr:uid="{00000000-0005-0000-0000-0000F3080000}"/>
    <cellStyle name="20% - Dekorfärg6 22 2 3" xfId="4017" xr:uid="{00000000-0005-0000-0000-0000F4080000}"/>
    <cellStyle name="20% - Dekorfärg6 22 3" xfId="1942" xr:uid="{00000000-0005-0000-0000-0000F5080000}"/>
    <cellStyle name="20% - Dekorfärg6 22 3 2" xfId="4915" xr:uid="{00000000-0005-0000-0000-0000F6080000}"/>
    <cellStyle name="20% - Dekorfärg6 22 4" xfId="3431" xr:uid="{00000000-0005-0000-0000-0000F7080000}"/>
    <cellStyle name="20% - Dekorfärg6 23" xfId="456" xr:uid="{00000000-0005-0000-0000-0000F8080000}"/>
    <cellStyle name="20% - Dekorfärg6 23 2" xfId="1054" xr:uid="{00000000-0005-0000-0000-0000F9080000}"/>
    <cellStyle name="20% - Dekorfärg6 23 2 2" xfId="2542" xr:uid="{00000000-0005-0000-0000-0000FA080000}"/>
    <cellStyle name="20% - Dekorfärg6 23 2 2 2" xfId="5515" xr:uid="{00000000-0005-0000-0000-0000FB080000}"/>
    <cellStyle name="20% - Dekorfärg6 23 2 3" xfId="4031" xr:uid="{00000000-0005-0000-0000-0000FC080000}"/>
    <cellStyle name="20% - Dekorfärg6 23 3" xfId="1956" xr:uid="{00000000-0005-0000-0000-0000FD080000}"/>
    <cellStyle name="20% - Dekorfärg6 23 3 2" xfId="4929" xr:uid="{00000000-0005-0000-0000-0000FE080000}"/>
    <cellStyle name="20% - Dekorfärg6 23 4" xfId="3445" xr:uid="{00000000-0005-0000-0000-0000FF080000}"/>
    <cellStyle name="20% - Dekorfärg6 24" xfId="470" xr:uid="{00000000-0005-0000-0000-000000090000}"/>
    <cellStyle name="20% - Dekorfärg6 24 2" xfId="1068" xr:uid="{00000000-0005-0000-0000-000001090000}"/>
    <cellStyle name="20% - Dekorfärg6 24 2 2" xfId="2556" xr:uid="{00000000-0005-0000-0000-000002090000}"/>
    <cellStyle name="20% - Dekorfärg6 24 2 2 2" xfId="5529" xr:uid="{00000000-0005-0000-0000-000003090000}"/>
    <cellStyle name="20% - Dekorfärg6 24 2 3" xfId="4045" xr:uid="{00000000-0005-0000-0000-000004090000}"/>
    <cellStyle name="20% - Dekorfärg6 24 3" xfId="1970" xr:uid="{00000000-0005-0000-0000-000005090000}"/>
    <cellStyle name="20% - Dekorfärg6 24 3 2" xfId="4943" xr:uid="{00000000-0005-0000-0000-000006090000}"/>
    <cellStyle name="20% - Dekorfärg6 24 4" xfId="3459" xr:uid="{00000000-0005-0000-0000-000007090000}"/>
    <cellStyle name="20% - Dekorfärg6 25" xfId="484" xr:uid="{00000000-0005-0000-0000-000008090000}"/>
    <cellStyle name="20% - Dekorfärg6 25 2" xfId="1082" xr:uid="{00000000-0005-0000-0000-000009090000}"/>
    <cellStyle name="20% - Dekorfärg6 25 2 2" xfId="2570" xr:uid="{00000000-0005-0000-0000-00000A090000}"/>
    <cellStyle name="20% - Dekorfärg6 25 2 2 2" xfId="5543" xr:uid="{00000000-0005-0000-0000-00000B090000}"/>
    <cellStyle name="20% - Dekorfärg6 25 2 3" xfId="4059" xr:uid="{00000000-0005-0000-0000-00000C090000}"/>
    <cellStyle name="20% - Dekorfärg6 25 3" xfId="1984" xr:uid="{00000000-0005-0000-0000-00000D090000}"/>
    <cellStyle name="20% - Dekorfärg6 25 3 2" xfId="4957" xr:uid="{00000000-0005-0000-0000-00000E090000}"/>
    <cellStyle name="20% - Dekorfärg6 25 4" xfId="3473" xr:uid="{00000000-0005-0000-0000-00000F090000}"/>
    <cellStyle name="20% - Dekorfärg6 26" xfId="498" xr:uid="{00000000-0005-0000-0000-000010090000}"/>
    <cellStyle name="20% - Dekorfärg6 26 2" xfId="1096" xr:uid="{00000000-0005-0000-0000-000011090000}"/>
    <cellStyle name="20% - Dekorfärg6 26 2 2" xfId="2584" xr:uid="{00000000-0005-0000-0000-000012090000}"/>
    <cellStyle name="20% - Dekorfärg6 26 2 2 2" xfId="5557" xr:uid="{00000000-0005-0000-0000-000013090000}"/>
    <cellStyle name="20% - Dekorfärg6 26 2 3" xfId="4073" xr:uid="{00000000-0005-0000-0000-000014090000}"/>
    <cellStyle name="20% - Dekorfärg6 26 3" xfId="1998" xr:uid="{00000000-0005-0000-0000-000015090000}"/>
    <cellStyle name="20% - Dekorfärg6 26 3 2" xfId="4971" xr:uid="{00000000-0005-0000-0000-000016090000}"/>
    <cellStyle name="20% - Dekorfärg6 26 4" xfId="3487" xr:uid="{00000000-0005-0000-0000-000017090000}"/>
    <cellStyle name="20% - Dekorfärg6 27" xfId="512" xr:uid="{00000000-0005-0000-0000-000018090000}"/>
    <cellStyle name="20% - Dekorfärg6 27 2" xfId="1110" xr:uid="{00000000-0005-0000-0000-000019090000}"/>
    <cellStyle name="20% - Dekorfärg6 27 2 2" xfId="2598" xr:uid="{00000000-0005-0000-0000-00001A090000}"/>
    <cellStyle name="20% - Dekorfärg6 27 2 2 2" xfId="5571" xr:uid="{00000000-0005-0000-0000-00001B090000}"/>
    <cellStyle name="20% - Dekorfärg6 27 2 3" xfId="4087" xr:uid="{00000000-0005-0000-0000-00001C090000}"/>
    <cellStyle name="20% - Dekorfärg6 27 3" xfId="2012" xr:uid="{00000000-0005-0000-0000-00001D090000}"/>
    <cellStyle name="20% - Dekorfärg6 27 3 2" xfId="4985" xr:uid="{00000000-0005-0000-0000-00001E090000}"/>
    <cellStyle name="20% - Dekorfärg6 27 4" xfId="3501" xr:uid="{00000000-0005-0000-0000-00001F090000}"/>
    <cellStyle name="20% - Dekorfärg6 28" xfId="526" xr:uid="{00000000-0005-0000-0000-000020090000}"/>
    <cellStyle name="20% - Dekorfärg6 28 2" xfId="1124" xr:uid="{00000000-0005-0000-0000-000021090000}"/>
    <cellStyle name="20% - Dekorfärg6 28 2 2" xfId="2612" xr:uid="{00000000-0005-0000-0000-000022090000}"/>
    <cellStyle name="20% - Dekorfärg6 28 2 2 2" xfId="5585" xr:uid="{00000000-0005-0000-0000-000023090000}"/>
    <cellStyle name="20% - Dekorfärg6 28 2 3" xfId="4101" xr:uid="{00000000-0005-0000-0000-000024090000}"/>
    <cellStyle name="20% - Dekorfärg6 28 3" xfId="2026" xr:uid="{00000000-0005-0000-0000-000025090000}"/>
    <cellStyle name="20% - Dekorfärg6 28 3 2" xfId="4999" xr:uid="{00000000-0005-0000-0000-000026090000}"/>
    <cellStyle name="20% - Dekorfärg6 28 4" xfId="3515" xr:uid="{00000000-0005-0000-0000-000027090000}"/>
    <cellStyle name="20% - Dekorfärg6 29" xfId="544" xr:uid="{00000000-0005-0000-0000-000028090000}"/>
    <cellStyle name="20% - Dekorfärg6 29 2" xfId="1141" xr:uid="{00000000-0005-0000-0000-000029090000}"/>
    <cellStyle name="20% - Dekorfärg6 29 2 2" xfId="2629" xr:uid="{00000000-0005-0000-0000-00002A090000}"/>
    <cellStyle name="20% - Dekorfärg6 29 2 2 2" xfId="5602" xr:uid="{00000000-0005-0000-0000-00002B090000}"/>
    <cellStyle name="20% - Dekorfärg6 29 2 3" xfId="4118" xr:uid="{00000000-0005-0000-0000-00002C090000}"/>
    <cellStyle name="20% - Dekorfärg6 29 3" xfId="2043" xr:uid="{00000000-0005-0000-0000-00002D090000}"/>
    <cellStyle name="20% - Dekorfärg6 29 3 2" xfId="5016" xr:uid="{00000000-0005-0000-0000-00002E090000}"/>
    <cellStyle name="20% - Dekorfärg6 29 4" xfId="3532" xr:uid="{00000000-0005-0000-0000-00002F090000}"/>
    <cellStyle name="20% - Dekorfärg6 3" xfId="79" xr:uid="{00000000-0005-0000-0000-000030090000}"/>
    <cellStyle name="20% - Dekorfärg6 3 2" xfId="182" xr:uid="{00000000-0005-0000-0000-000031090000}"/>
    <cellStyle name="20% - Dekorfärg6 3 2 2" xfId="783" xr:uid="{00000000-0005-0000-0000-000032090000}"/>
    <cellStyle name="20% - Dekorfärg6 3 2 2 2" xfId="2271" xr:uid="{00000000-0005-0000-0000-000033090000}"/>
    <cellStyle name="20% - Dekorfärg6 3 2 2 2 2" xfId="5244" xr:uid="{00000000-0005-0000-0000-000034090000}"/>
    <cellStyle name="20% - Dekorfärg6 3 2 2 3" xfId="3760" xr:uid="{00000000-0005-0000-0000-000035090000}"/>
    <cellStyle name="20% - Dekorfärg6 3 2 3" xfId="1685" xr:uid="{00000000-0005-0000-0000-000036090000}"/>
    <cellStyle name="20% - Dekorfärg6 3 2 3 2" xfId="4658" xr:uid="{00000000-0005-0000-0000-000037090000}"/>
    <cellStyle name="20% - Dekorfärg6 3 2 4" xfId="3174" xr:uid="{00000000-0005-0000-0000-000038090000}"/>
    <cellStyle name="20% - Dekorfärg6 3 3" xfId="681" xr:uid="{00000000-0005-0000-0000-000039090000}"/>
    <cellStyle name="20% - Dekorfärg6 3 3 2" xfId="2170" xr:uid="{00000000-0005-0000-0000-00003A090000}"/>
    <cellStyle name="20% - Dekorfärg6 3 3 2 2" xfId="5143" xr:uid="{00000000-0005-0000-0000-00003B090000}"/>
    <cellStyle name="20% - Dekorfärg6 3 3 3" xfId="3659" xr:uid="{00000000-0005-0000-0000-00003C090000}"/>
    <cellStyle name="20% - Dekorfärg6 3 4" xfId="1583" xr:uid="{00000000-0005-0000-0000-00003D090000}"/>
    <cellStyle name="20% - Dekorfärg6 3 4 2" xfId="4556" xr:uid="{00000000-0005-0000-0000-00003E090000}"/>
    <cellStyle name="20% - Dekorfärg6 3 5" xfId="3073" xr:uid="{00000000-0005-0000-0000-00003F090000}"/>
    <cellStyle name="20% - Dekorfärg6 30" xfId="558" xr:uid="{00000000-0005-0000-0000-000040090000}"/>
    <cellStyle name="20% - Dekorfärg6 30 2" xfId="1155" xr:uid="{00000000-0005-0000-0000-000041090000}"/>
    <cellStyle name="20% - Dekorfärg6 30 2 2" xfId="2643" xr:uid="{00000000-0005-0000-0000-000042090000}"/>
    <cellStyle name="20% - Dekorfärg6 30 2 2 2" xfId="5616" xr:uid="{00000000-0005-0000-0000-000043090000}"/>
    <cellStyle name="20% - Dekorfärg6 30 2 3" xfId="4132" xr:uid="{00000000-0005-0000-0000-000044090000}"/>
    <cellStyle name="20% - Dekorfärg6 30 3" xfId="2057" xr:uid="{00000000-0005-0000-0000-000045090000}"/>
    <cellStyle name="20% - Dekorfärg6 30 3 2" xfId="5030" xr:uid="{00000000-0005-0000-0000-000046090000}"/>
    <cellStyle name="20% - Dekorfärg6 30 4" xfId="3546" xr:uid="{00000000-0005-0000-0000-000047090000}"/>
    <cellStyle name="20% - Dekorfärg6 31" xfId="572" xr:uid="{00000000-0005-0000-0000-000048090000}"/>
    <cellStyle name="20% - Dekorfärg6 31 2" xfId="1169" xr:uid="{00000000-0005-0000-0000-000049090000}"/>
    <cellStyle name="20% - Dekorfärg6 31 2 2" xfId="2657" xr:uid="{00000000-0005-0000-0000-00004A090000}"/>
    <cellStyle name="20% - Dekorfärg6 31 2 2 2" xfId="5630" xr:uid="{00000000-0005-0000-0000-00004B090000}"/>
    <cellStyle name="20% - Dekorfärg6 31 2 3" xfId="4146" xr:uid="{00000000-0005-0000-0000-00004C090000}"/>
    <cellStyle name="20% - Dekorfärg6 31 3" xfId="2071" xr:uid="{00000000-0005-0000-0000-00004D090000}"/>
    <cellStyle name="20% - Dekorfärg6 31 3 2" xfId="5044" xr:uid="{00000000-0005-0000-0000-00004E090000}"/>
    <cellStyle name="20% - Dekorfärg6 31 4" xfId="3560" xr:uid="{00000000-0005-0000-0000-00004F090000}"/>
    <cellStyle name="20% - Dekorfärg6 32" xfId="586" xr:uid="{00000000-0005-0000-0000-000050090000}"/>
    <cellStyle name="20% - Dekorfärg6 32 2" xfId="1183" xr:uid="{00000000-0005-0000-0000-000051090000}"/>
    <cellStyle name="20% - Dekorfärg6 32 2 2" xfId="2671" xr:uid="{00000000-0005-0000-0000-000052090000}"/>
    <cellStyle name="20% - Dekorfärg6 32 2 2 2" xfId="5644" xr:uid="{00000000-0005-0000-0000-000053090000}"/>
    <cellStyle name="20% - Dekorfärg6 32 2 3" xfId="4160" xr:uid="{00000000-0005-0000-0000-000054090000}"/>
    <cellStyle name="20% - Dekorfärg6 32 3" xfId="2085" xr:uid="{00000000-0005-0000-0000-000055090000}"/>
    <cellStyle name="20% - Dekorfärg6 32 3 2" xfId="5058" xr:uid="{00000000-0005-0000-0000-000056090000}"/>
    <cellStyle name="20% - Dekorfärg6 32 4" xfId="3574" xr:uid="{00000000-0005-0000-0000-000057090000}"/>
    <cellStyle name="20% - Dekorfärg6 33" xfId="600" xr:uid="{00000000-0005-0000-0000-000058090000}"/>
    <cellStyle name="20% - Dekorfärg6 33 2" xfId="1197" xr:uid="{00000000-0005-0000-0000-000059090000}"/>
    <cellStyle name="20% - Dekorfärg6 33 2 2" xfId="2685" xr:uid="{00000000-0005-0000-0000-00005A090000}"/>
    <cellStyle name="20% - Dekorfärg6 33 2 2 2" xfId="5658" xr:uid="{00000000-0005-0000-0000-00005B090000}"/>
    <cellStyle name="20% - Dekorfärg6 33 2 3" xfId="4174" xr:uid="{00000000-0005-0000-0000-00005C090000}"/>
    <cellStyle name="20% - Dekorfärg6 33 3" xfId="2099" xr:uid="{00000000-0005-0000-0000-00005D090000}"/>
    <cellStyle name="20% - Dekorfärg6 33 3 2" xfId="5072" xr:uid="{00000000-0005-0000-0000-00005E090000}"/>
    <cellStyle name="20% - Dekorfärg6 33 4" xfId="3588" xr:uid="{00000000-0005-0000-0000-00005F090000}"/>
    <cellStyle name="20% - Dekorfärg6 34" xfId="614" xr:uid="{00000000-0005-0000-0000-000060090000}"/>
    <cellStyle name="20% - Dekorfärg6 34 2" xfId="1211" xr:uid="{00000000-0005-0000-0000-000061090000}"/>
    <cellStyle name="20% - Dekorfärg6 34 2 2" xfId="2699" xr:uid="{00000000-0005-0000-0000-000062090000}"/>
    <cellStyle name="20% - Dekorfärg6 34 2 2 2" xfId="5672" xr:uid="{00000000-0005-0000-0000-000063090000}"/>
    <cellStyle name="20% - Dekorfärg6 34 2 3" xfId="4188" xr:uid="{00000000-0005-0000-0000-000064090000}"/>
    <cellStyle name="20% - Dekorfärg6 34 3" xfId="2113" xr:uid="{00000000-0005-0000-0000-000065090000}"/>
    <cellStyle name="20% - Dekorfärg6 34 3 2" xfId="5086" xr:uid="{00000000-0005-0000-0000-000066090000}"/>
    <cellStyle name="20% - Dekorfärg6 34 4" xfId="3602" xr:uid="{00000000-0005-0000-0000-000067090000}"/>
    <cellStyle name="20% - Dekorfärg6 35" xfId="628" xr:uid="{00000000-0005-0000-0000-000068090000}"/>
    <cellStyle name="20% - Dekorfärg6 35 2" xfId="1225" xr:uid="{00000000-0005-0000-0000-000069090000}"/>
    <cellStyle name="20% - Dekorfärg6 35 2 2" xfId="2713" xr:uid="{00000000-0005-0000-0000-00006A090000}"/>
    <cellStyle name="20% - Dekorfärg6 35 2 2 2" xfId="5686" xr:uid="{00000000-0005-0000-0000-00006B090000}"/>
    <cellStyle name="20% - Dekorfärg6 35 2 3" xfId="4202" xr:uid="{00000000-0005-0000-0000-00006C090000}"/>
    <cellStyle name="20% - Dekorfärg6 35 3" xfId="2127" xr:uid="{00000000-0005-0000-0000-00006D090000}"/>
    <cellStyle name="20% - Dekorfärg6 35 3 2" xfId="5100" xr:uid="{00000000-0005-0000-0000-00006E090000}"/>
    <cellStyle name="20% - Dekorfärg6 35 4" xfId="3616" xr:uid="{00000000-0005-0000-0000-00006F090000}"/>
    <cellStyle name="20% - Dekorfärg6 4" xfId="93" xr:uid="{00000000-0005-0000-0000-000070090000}"/>
    <cellStyle name="20% - Dekorfärg6 4 2" xfId="196" xr:uid="{00000000-0005-0000-0000-000071090000}"/>
    <cellStyle name="20% - Dekorfärg6 4 2 2" xfId="797" xr:uid="{00000000-0005-0000-0000-000072090000}"/>
    <cellStyle name="20% - Dekorfärg6 4 2 2 2" xfId="2285" xr:uid="{00000000-0005-0000-0000-000073090000}"/>
    <cellStyle name="20% - Dekorfärg6 4 2 2 2 2" xfId="5258" xr:uid="{00000000-0005-0000-0000-000074090000}"/>
    <cellStyle name="20% - Dekorfärg6 4 2 2 3" xfId="3774" xr:uid="{00000000-0005-0000-0000-000075090000}"/>
    <cellStyle name="20% - Dekorfärg6 4 2 3" xfId="1699" xr:uid="{00000000-0005-0000-0000-000076090000}"/>
    <cellStyle name="20% - Dekorfärg6 4 2 3 2" xfId="4672" xr:uid="{00000000-0005-0000-0000-000077090000}"/>
    <cellStyle name="20% - Dekorfärg6 4 2 4" xfId="3188" xr:uid="{00000000-0005-0000-0000-000078090000}"/>
    <cellStyle name="20% - Dekorfärg6 4 3" xfId="695" xr:uid="{00000000-0005-0000-0000-000079090000}"/>
    <cellStyle name="20% - Dekorfärg6 4 3 2" xfId="2184" xr:uid="{00000000-0005-0000-0000-00007A090000}"/>
    <cellStyle name="20% - Dekorfärg6 4 3 2 2" xfId="5157" xr:uid="{00000000-0005-0000-0000-00007B090000}"/>
    <cellStyle name="20% - Dekorfärg6 4 3 3" xfId="3673" xr:uid="{00000000-0005-0000-0000-00007C090000}"/>
    <cellStyle name="20% - Dekorfärg6 4 4" xfId="1597" xr:uid="{00000000-0005-0000-0000-00007D090000}"/>
    <cellStyle name="20% - Dekorfärg6 4 4 2" xfId="4570" xr:uid="{00000000-0005-0000-0000-00007E090000}"/>
    <cellStyle name="20% - Dekorfärg6 4 5" xfId="3087" xr:uid="{00000000-0005-0000-0000-00007F090000}"/>
    <cellStyle name="20% - Dekorfärg6 5" xfId="107" xr:uid="{00000000-0005-0000-0000-000080090000}"/>
    <cellStyle name="20% - Dekorfärg6 5 2" xfId="210" xr:uid="{00000000-0005-0000-0000-000081090000}"/>
    <cellStyle name="20% - Dekorfärg6 5 2 2" xfId="811" xr:uid="{00000000-0005-0000-0000-000082090000}"/>
    <cellStyle name="20% - Dekorfärg6 5 2 2 2" xfId="2299" xr:uid="{00000000-0005-0000-0000-000083090000}"/>
    <cellStyle name="20% - Dekorfärg6 5 2 2 2 2" xfId="5272" xr:uid="{00000000-0005-0000-0000-000084090000}"/>
    <cellStyle name="20% - Dekorfärg6 5 2 2 3" xfId="3788" xr:uid="{00000000-0005-0000-0000-000085090000}"/>
    <cellStyle name="20% - Dekorfärg6 5 2 3" xfId="1713" xr:uid="{00000000-0005-0000-0000-000086090000}"/>
    <cellStyle name="20% - Dekorfärg6 5 2 3 2" xfId="4686" xr:uid="{00000000-0005-0000-0000-000087090000}"/>
    <cellStyle name="20% - Dekorfärg6 5 2 4" xfId="3202" xr:uid="{00000000-0005-0000-0000-000088090000}"/>
    <cellStyle name="20% - Dekorfärg6 5 3" xfId="709" xr:uid="{00000000-0005-0000-0000-000089090000}"/>
    <cellStyle name="20% - Dekorfärg6 5 3 2" xfId="2198" xr:uid="{00000000-0005-0000-0000-00008A090000}"/>
    <cellStyle name="20% - Dekorfärg6 5 3 2 2" xfId="5171" xr:uid="{00000000-0005-0000-0000-00008B090000}"/>
    <cellStyle name="20% - Dekorfärg6 5 3 3" xfId="3687" xr:uid="{00000000-0005-0000-0000-00008C090000}"/>
    <cellStyle name="20% - Dekorfärg6 5 4" xfId="1611" xr:uid="{00000000-0005-0000-0000-00008D090000}"/>
    <cellStyle name="20% - Dekorfärg6 5 4 2" xfId="4584" xr:uid="{00000000-0005-0000-0000-00008E090000}"/>
    <cellStyle name="20% - Dekorfärg6 5 5" xfId="3101" xr:uid="{00000000-0005-0000-0000-00008F090000}"/>
    <cellStyle name="20% - Dekorfärg6 6" xfId="121" xr:uid="{00000000-0005-0000-0000-000090090000}"/>
    <cellStyle name="20% - Dekorfärg6 6 2" xfId="224" xr:uid="{00000000-0005-0000-0000-000091090000}"/>
    <cellStyle name="20% - Dekorfärg6 6 2 2" xfId="825" xr:uid="{00000000-0005-0000-0000-000092090000}"/>
    <cellStyle name="20% - Dekorfärg6 6 2 2 2" xfId="2313" xr:uid="{00000000-0005-0000-0000-000093090000}"/>
    <cellStyle name="20% - Dekorfärg6 6 2 2 2 2" xfId="5286" xr:uid="{00000000-0005-0000-0000-000094090000}"/>
    <cellStyle name="20% - Dekorfärg6 6 2 2 3" xfId="3802" xr:uid="{00000000-0005-0000-0000-000095090000}"/>
    <cellStyle name="20% - Dekorfärg6 6 2 3" xfId="1727" xr:uid="{00000000-0005-0000-0000-000096090000}"/>
    <cellStyle name="20% - Dekorfärg6 6 2 3 2" xfId="4700" xr:uid="{00000000-0005-0000-0000-000097090000}"/>
    <cellStyle name="20% - Dekorfärg6 6 2 4" xfId="3216" xr:uid="{00000000-0005-0000-0000-000098090000}"/>
    <cellStyle name="20% - Dekorfärg6 6 3" xfId="723" xr:uid="{00000000-0005-0000-0000-000099090000}"/>
    <cellStyle name="20% - Dekorfärg6 6 3 2" xfId="2212" xr:uid="{00000000-0005-0000-0000-00009A090000}"/>
    <cellStyle name="20% - Dekorfärg6 6 3 2 2" xfId="5185" xr:uid="{00000000-0005-0000-0000-00009B090000}"/>
    <cellStyle name="20% - Dekorfärg6 6 3 3" xfId="3701" xr:uid="{00000000-0005-0000-0000-00009C090000}"/>
    <cellStyle name="20% - Dekorfärg6 6 4" xfId="1625" xr:uid="{00000000-0005-0000-0000-00009D090000}"/>
    <cellStyle name="20% - Dekorfärg6 6 4 2" xfId="4598" xr:uid="{00000000-0005-0000-0000-00009E090000}"/>
    <cellStyle name="20% - Dekorfärg6 6 5" xfId="3115" xr:uid="{00000000-0005-0000-0000-00009F090000}"/>
    <cellStyle name="20% - Dekorfärg6 7" xfId="135" xr:uid="{00000000-0005-0000-0000-0000A0090000}"/>
    <cellStyle name="20% - Dekorfärg6 7 2" xfId="238" xr:uid="{00000000-0005-0000-0000-0000A1090000}"/>
    <cellStyle name="20% - Dekorfärg6 7 2 2" xfId="839" xr:uid="{00000000-0005-0000-0000-0000A2090000}"/>
    <cellStyle name="20% - Dekorfärg6 7 2 2 2" xfId="2327" xr:uid="{00000000-0005-0000-0000-0000A3090000}"/>
    <cellStyle name="20% - Dekorfärg6 7 2 2 2 2" xfId="5300" xr:uid="{00000000-0005-0000-0000-0000A4090000}"/>
    <cellStyle name="20% - Dekorfärg6 7 2 2 3" xfId="3816" xr:uid="{00000000-0005-0000-0000-0000A5090000}"/>
    <cellStyle name="20% - Dekorfärg6 7 2 3" xfId="1741" xr:uid="{00000000-0005-0000-0000-0000A6090000}"/>
    <cellStyle name="20% - Dekorfärg6 7 2 3 2" xfId="4714" xr:uid="{00000000-0005-0000-0000-0000A7090000}"/>
    <cellStyle name="20% - Dekorfärg6 7 2 4" xfId="3230" xr:uid="{00000000-0005-0000-0000-0000A8090000}"/>
    <cellStyle name="20% - Dekorfärg6 7 3" xfId="737" xr:uid="{00000000-0005-0000-0000-0000A9090000}"/>
    <cellStyle name="20% - Dekorfärg6 7 3 2" xfId="2226" xr:uid="{00000000-0005-0000-0000-0000AA090000}"/>
    <cellStyle name="20% - Dekorfärg6 7 3 2 2" xfId="5199" xr:uid="{00000000-0005-0000-0000-0000AB090000}"/>
    <cellStyle name="20% - Dekorfärg6 7 3 3" xfId="3715" xr:uid="{00000000-0005-0000-0000-0000AC090000}"/>
    <cellStyle name="20% - Dekorfärg6 7 4" xfId="1639" xr:uid="{00000000-0005-0000-0000-0000AD090000}"/>
    <cellStyle name="20% - Dekorfärg6 7 4 2" xfId="4612" xr:uid="{00000000-0005-0000-0000-0000AE090000}"/>
    <cellStyle name="20% - Dekorfärg6 7 5" xfId="3129" xr:uid="{00000000-0005-0000-0000-0000AF090000}"/>
    <cellStyle name="20% - Dekorfärg6 8" xfId="149" xr:uid="{00000000-0005-0000-0000-0000B0090000}"/>
    <cellStyle name="20% - Dekorfärg6 8 2" xfId="751" xr:uid="{00000000-0005-0000-0000-0000B1090000}"/>
    <cellStyle name="20% - Dekorfärg6 8 2 2" xfId="2240" xr:uid="{00000000-0005-0000-0000-0000B2090000}"/>
    <cellStyle name="20% - Dekorfärg6 8 2 2 2" xfId="5213" xr:uid="{00000000-0005-0000-0000-0000B3090000}"/>
    <cellStyle name="20% - Dekorfärg6 8 2 3" xfId="3729" xr:uid="{00000000-0005-0000-0000-0000B4090000}"/>
    <cellStyle name="20% - Dekorfärg6 8 3" xfId="1653" xr:uid="{00000000-0005-0000-0000-0000B5090000}"/>
    <cellStyle name="20% - Dekorfärg6 8 3 2" xfId="4626" xr:uid="{00000000-0005-0000-0000-0000B6090000}"/>
    <cellStyle name="20% - Dekorfärg6 8 4" xfId="3143" xr:uid="{00000000-0005-0000-0000-0000B7090000}"/>
    <cellStyle name="20% - Dekorfärg6 9" xfId="254" xr:uid="{00000000-0005-0000-0000-0000B8090000}"/>
    <cellStyle name="20% - Dekorfärg6 9 2" xfId="855" xr:uid="{00000000-0005-0000-0000-0000B9090000}"/>
    <cellStyle name="20% - Dekorfärg6 9 2 2" xfId="2343" xr:uid="{00000000-0005-0000-0000-0000BA090000}"/>
    <cellStyle name="20% - Dekorfärg6 9 2 2 2" xfId="5316" xr:uid="{00000000-0005-0000-0000-0000BB090000}"/>
    <cellStyle name="20% - Dekorfärg6 9 2 3" xfId="3832" xr:uid="{00000000-0005-0000-0000-0000BC090000}"/>
    <cellStyle name="20% - Dekorfärg6 9 3" xfId="1757" xr:uid="{00000000-0005-0000-0000-0000BD090000}"/>
    <cellStyle name="20% - Dekorfärg6 9 3 2" xfId="4730" xr:uid="{00000000-0005-0000-0000-0000BE090000}"/>
    <cellStyle name="20% - Dekorfärg6 9 4" xfId="3246" xr:uid="{00000000-0005-0000-0000-0000BF090000}"/>
    <cellStyle name="40 % - Dekorfärg1" xfId="29" builtinId="31" customBuiltin="1"/>
    <cellStyle name="40 % - Dekorfärg1 10" xfId="1329" xr:uid="{00000000-0005-0000-0000-0000C1090000}"/>
    <cellStyle name="40 % - Dekorfärg1 10 2" xfId="2817" xr:uid="{00000000-0005-0000-0000-0000C2090000}"/>
    <cellStyle name="40 % - Dekorfärg1 10 2 2" xfId="5790" xr:uid="{00000000-0005-0000-0000-0000C3090000}"/>
    <cellStyle name="40 % - Dekorfärg1 10 3" xfId="4306" xr:uid="{00000000-0005-0000-0000-0000C4090000}"/>
    <cellStyle name="40 % - Dekorfärg1 11" xfId="1343" xr:uid="{00000000-0005-0000-0000-0000C5090000}"/>
    <cellStyle name="40 % - Dekorfärg1 11 2" xfId="2831" xr:uid="{00000000-0005-0000-0000-0000C6090000}"/>
    <cellStyle name="40 % - Dekorfärg1 11 2 2" xfId="5804" xr:uid="{00000000-0005-0000-0000-0000C7090000}"/>
    <cellStyle name="40 % - Dekorfärg1 11 3" xfId="4320" xr:uid="{00000000-0005-0000-0000-0000C8090000}"/>
    <cellStyle name="40 % - Dekorfärg1 12" xfId="1357" xr:uid="{00000000-0005-0000-0000-0000C9090000}"/>
    <cellStyle name="40 % - Dekorfärg1 12 2" xfId="2845" xr:uid="{00000000-0005-0000-0000-0000CA090000}"/>
    <cellStyle name="40 % - Dekorfärg1 12 2 2" xfId="5818" xr:uid="{00000000-0005-0000-0000-0000CB090000}"/>
    <cellStyle name="40 % - Dekorfärg1 12 3" xfId="4334" xr:uid="{00000000-0005-0000-0000-0000CC090000}"/>
    <cellStyle name="40 % - Dekorfärg1 13" xfId="1371" xr:uid="{00000000-0005-0000-0000-0000CD090000}"/>
    <cellStyle name="40 % - Dekorfärg1 13 2" xfId="2859" xr:uid="{00000000-0005-0000-0000-0000CE090000}"/>
    <cellStyle name="40 % - Dekorfärg1 13 2 2" xfId="5832" xr:uid="{00000000-0005-0000-0000-0000CF090000}"/>
    <cellStyle name="40 % - Dekorfärg1 13 3" xfId="4348" xr:uid="{00000000-0005-0000-0000-0000D0090000}"/>
    <cellStyle name="40 % - Dekorfärg1 14" xfId="1385" xr:uid="{00000000-0005-0000-0000-0000D1090000}"/>
    <cellStyle name="40 % - Dekorfärg1 14 2" xfId="2873" xr:uid="{00000000-0005-0000-0000-0000D2090000}"/>
    <cellStyle name="40 % - Dekorfärg1 14 2 2" xfId="5846" xr:uid="{00000000-0005-0000-0000-0000D3090000}"/>
    <cellStyle name="40 % - Dekorfärg1 14 3" xfId="4362" xr:uid="{00000000-0005-0000-0000-0000D4090000}"/>
    <cellStyle name="40 % - Dekorfärg1 15" xfId="1399" xr:uid="{00000000-0005-0000-0000-0000D5090000}"/>
    <cellStyle name="40 % - Dekorfärg1 15 2" xfId="2887" xr:uid="{00000000-0005-0000-0000-0000D6090000}"/>
    <cellStyle name="40 % - Dekorfärg1 15 2 2" xfId="5860" xr:uid="{00000000-0005-0000-0000-0000D7090000}"/>
    <cellStyle name="40 % - Dekorfärg1 15 3" xfId="4376" xr:uid="{00000000-0005-0000-0000-0000D8090000}"/>
    <cellStyle name="40 % - Dekorfärg1 16" xfId="1413" xr:uid="{00000000-0005-0000-0000-0000D9090000}"/>
    <cellStyle name="40 % - Dekorfärg1 16 2" xfId="2901" xr:uid="{00000000-0005-0000-0000-0000DA090000}"/>
    <cellStyle name="40 % - Dekorfärg1 16 2 2" xfId="5874" xr:uid="{00000000-0005-0000-0000-0000DB090000}"/>
    <cellStyle name="40 % - Dekorfärg1 16 3" xfId="4390" xr:uid="{00000000-0005-0000-0000-0000DC090000}"/>
    <cellStyle name="40 % - Dekorfärg1 17" xfId="1427" xr:uid="{00000000-0005-0000-0000-0000DD090000}"/>
    <cellStyle name="40 % - Dekorfärg1 17 2" xfId="2915" xr:uid="{00000000-0005-0000-0000-0000DE090000}"/>
    <cellStyle name="40 % - Dekorfärg1 17 2 2" xfId="5888" xr:uid="{00000000-0005-0000-0000-0000DF090000}"/>
    <cellStyle name="40 % - Dekorfärg1 17 3" xfId="4404" xr:uid="{00000000-0005-0000-0000-0000E0090000}"/>
    <cellStyle name="40 % - Dekorfärg1 18" xfId="1441" xr:uid="{00000000-0005-0000-0000-0000E1090000}"/>
    <cellStyle name="40 % - Dekorfärg1 18 2" xfId="2929" xr:uid="{00000000-0005-0000-0000-0000E2090000}"/>
    <cellStyle name="40 % - Dekorfärg1 18 2 2" xfId="5902" xr:uid="{00000000-0005-0000-0000-0000E3090000}"/>
    <cellStyle name="40 % - Dekorfärg1 18 3" xfId="4418" xr:uid="{00000000-0005-0000-0000-0000E4090000}"/>
    <cellStyle name="40 % - Dekorfärg1 19" xfId="1455" xr:uid="{00000000-0005-0000-0000-0000E5090000}"/>
    <cellStyle name="40 % - Dekorfärg1 19 2" xfId="2943" xr:uid="{00000000-0005-0000-0000-0000E6090000}"/>
    <cellStyle name="40 % - Dekorfärg1 19 2 2" xfId="5916" xr:uid="{00000000-0005-0000-0000-0000E7090000}"/>
    <cellStyle name="40 % - Dekorfärg1 19 3" xfId="4432" xr:uid="{00000000-0005-0000-0000-0000E8090000}"/>
    <cellStyle name="40 % - Dekorfärg1 2" xfId="631" xr:uid="{00000000-0005-0000-0000-0000E9090000}"/>
    <cellStyle name="40 % - Dekorfärg1 2 2" xfId="2130" xr:uid="{00000000-0005-0000-0000-0000EA090000}"/>
    <cellStyle name="40 % - Dekorfärg1 2 2 2" xfId="5103" xr:uid="{00000000-0005-0000-0000-0000EB090000}"/>
    <cellStyle name="40 % - Dekorfärg1 2 3" xfId="3619" xr:uid="{00000000-0005-0000-0000-0000EC090000}"/>
    <cellStyle name="40 % - Dekorfärg1 20" xfId="1469" xr:uid="{00000000-0005-0000-0000-0000ED090000}"/>
    <cellStyle name="40 % - Dekorfärg1 20 2" xfId="2957" xr:uid="{00000000-0005-0000-0000-0000EE090000}"/>
    <cellStyle name="40 % - Dekorfärg1 20 2 2" xfId="5930" xr:uid="{00000000-0005-0000-0000-0000EF090000}"/>
    <cellStyle name="40 % - Dekorfärg1 20 3" xfId="4446" xr:uid="{00000000-0005-0000-0000-0000F0090000}"/>
    <cellStyle name="40 % - Dekorfärg1 21" xfId="1483" xr:uid="{00000000-0005-0000-0000-0000F1090000}"/>
    <cellStyle name="40 % - Dekorfärg1 21 2" xfId="2971" xr:uid="{00000000-0005-0000-0000-0000F2090000}"/>
    <cellStyle name="40 % - Dekorfärg1 21 2 2" xfId="5944" xr:uid="{00000000-0005-0000-0000-0000F3090000}"/>
    <cellStyle name="40 % - Dekorfärg1 21 3" xfId="4460" xr:uid="{00000000-0005-0000-0000-0000F4090000}"/>
    <cellStyle name="40 % - Dekorfärg1 22" xfId="1497" xr:uid="{00000000-0005-0000-0000-0000F5090000}"/>
    <cellStyle name="40 % - Dekorfärg1 22 2" xfId="2985" xr:uid="{00000000-0005-0000-0000-0000F6090000}"/>
    <cellStyle name="40 % - Dekorfärg1 22 2 2" xfId="5958" xr:uid="{00000000-0005-0000-0000-0000F7090000}"/>
    <cellStyle name="40 % - Dekorfärg1 22 3" xfId="4474" xr:uid="{00000000-0005-0000-0000-0000F8090000}"/>
    <cellStyle name="40 % - Dekorfärg1 23" xfId="1511" xr:uid="{00000000-0005-0000-0000-0000F9090000}"/>
    <cellStyle name="40 % - Dekorfärg1 23 2" xfId="2999" xr:uid="{00000000-0005-0000-0000-0000FA090000}"/>
    <cellStyle name="40 % - Dekorfärg1 23 2 2" xfId="5972" xr:uid="{00000000-0005-0000-0000-0000FB090000}"/>
    <cellStyle name="40 % - Dekorfärg1 23 3" xfId="4488" xr:uid="{00000000-0005-0000-0000-0000FC090000}"/>
    <cellStyle name="40 % - Dekorfärg1 24" xfId="1525" xr:uid="{00000000-0005-0000-0000-0000FD090000}"/>
    <cellStyle name="40 % - Dekorfärg1 24 2" xfId="3013" xr:uid="{00000000-0005-0000-0000-0000FE090000}"/>
    <cellStyle name="40 % - Dekorfärg1 24 2 2" xfId="5986" xr:uid="{00000000-0005-0000-0000-0000FF090000}"/>
    <cellStyle name="40 % - Dekorfärg1 24 3" xfId="4502" xr:uid="{00000000-0005-0000-0000-0000000A0000}"/>
    <cellStyle name="40 % - Dekorfärg1 25" xfId="1544" xr:uid="{00000000-0005-0000-0000-0000010A0000}"/>
    <cellStyle name="40 % - Dekorfärg1 25 2" xfId="4517" xr:uid="{00000000-0005-0000-0000-0000020A0000}"/>
    <cellStyle name="40 % - Dekorfärg1 26" xfId="3034" xr:uid="{00000000-0005-0000-0000-0000030A0000}"/>
    <cellStyle name="40 % - Dekorfärg1 3" xfId="1230" xr:uid="{00000000-0005-0000-0000-0000040A0000}"/>
    <cellStyle name="40 % - Dekorfärg1 3 2" xfId="2718" xr:uid="{00000000-0005-0000-0000-0000050A0000}"/>
    <cellStyle name="40 % - Dekorfärg1 3 2 2" xfId="5691" xr:uid="{00000000-0005-0000-0000-0000060A0000}"/>
    <cellStyle name="40 % - Dekorfärg1 3 3" xfId="4207" xr:uid="{00000000-0005-0000-0000-0000070A0000}"/>
    <cellStyle name="40 % - Dekorfärg1 4" xfId="1244" xr:uid="{00000000-0005-0000-0000-0000080A0000}"/>
    <cellStyle name="40 % - Dekorfärg1 4 2" xfId="2732" xr:uid="{00000000-0005-0000-0000-0000090A0000}"/>
    <cellStyle name="40 % - Dekorfärg1 4 2 2" xfId="5705" xr:uid="{00000000-0005-0000-0000-00000A0A0000}"/>
    <cellStyle name="40 % - Dekorfärg1 4 3" xfId="4221" xr:uid="{00000000-0005-0000-0000-00000B0A0000}"/>
    <cellStyle name="40 % - Dekorfärg1 5" xfId="1258" xr:uid="{00000000-0005-0000-0000-00000C0A0000}"/>
    <cellStyle name="40 % - Dekorfärg1 5 2" xfId="2746" xr:uid="{00000000-0005-0000-0000-00000D0A0000}"/>
    <cellStyle name="40 % - Dekorfärg1 5 2 2" xfId="5719" xr:uid="{00000000-0005-0000-0000-00000E0A0000}"/>
    <cellStyle name="40 % - Dekorfärg1 5 3" xfId="4235" xr:uid="{00000000-0005-0000-0000-00000F0A0000}"/>
    <cellStyle name="40 % - Dekorfärg1 6" xfId="1272" xr:uid="{00000000-0005-0000-0000-0000100A0000}"/>
    <cellStyle name="40 % - Dekorfärg1 6 2" xfId="2760" xr:uid="{00000000-0005-0000-0000-0000110A0000}"/>
    <cellStyle name="40 % - Dekorfärg1 6 2 2" xfId="5733" xr:uid="{00000000-0005-0000-0000-0000120A0000}"/>
    <cellStyle name="40 % - Dekorfärg1 6 3" xfId="4249" xr:uid="{00000000-0005-0000-0000-0000130A0000}"/>
    <cellStyle name="40 % - Dekorfärg1 7" xfId="1286" xr:uid="{00000000-0005-0000-0000-0000140A0000}"/>
    <cellStyle name="40 % - Dekorfärg1 7 2" xfId="2774" xr:uid="{00000000-0005-0000-0000-0000150A0000}"/>
    <cellStyle name="40 % - Dekorfärg1 7 2 2" xfId="5747" xr:uid="{00000000-0005-0000-0000-0000160A0000}"/>
    <cellStyle name="40 % - Dekorfärg1 7 3" xfId="4263" xr:uid="{00000000-0005-0000-0000-0000170A0000}"/>
    <cellStyle name="40 % - Dekorfärg1 8" xfId="1300" xr:uid="{00000000-0005-0000-0000-0000180A0000}"/>
    <cellStyle name="40 % - Dekorfärg1 8 2" xfId="2788" xr:uid="{00000000-0005-0000-0000-0000190A0000}"/>
    <cellStyle name="40 % - Dekorfärg1 8 2 2" xfId="5761" xr:uid="{00000000-0005-0000-0000-00001A0A0000}"/>
    <cellStyle name="40 % - Dekorfärg1 8 3" xfId="4277" xr:uid="{00000000-0005-0000-0000-00001B0A0000}"/>
    <cellStyle name="40 % - Dekorfärg1 9" xfId="1314" xr:uid="{00000000-0005-0000-0000-00001C0A0000}"/>
    <cellStyle name="40 % - Dekorfärg1 9 2" xfId="2802" xr:uid="{00000000-0005-0000-0000-00001D0A0000}"/>
    <cellStyle name="40 % - Dekorfärg1 9 2 2" xfId="5775" xr:uid="{00000000-0005-0000-0000-00001E0A0000}"/>
    <cellStyle name="40 % - Dekorfärg1 9 3" xfId="4291" xr:uid="{00000000-0005-0000-0000-00001F0A0000}"/>
    <cellStyle name="40 % - Dekorfärg2" xfId="33" builtinId="35" customBuiltin="1"/>
    <cellStyle name="40 % - Dekorfärg2 10" xfId="1331" xr:uid="{00000000-0005-0000-0000-0000210A0000}"/>
    <cellStyle name="40 % - Dekorfärg2 10 2" xfId="2819" xr:uid="{00000000-0005-0000-0000-0000220A0000}"/>
    <cellStyle name="40 % - Dekorfärg2 10 2 2" xfId="5792" xr:uid="{00000000-0005-0000-0000-0000230A0000}"/>
    <cellStyle name="40 % - Dekorfärg2 10 3" xfId="4308" xr:uid="{00000000-0005-0000-0000-0000240A0000}"/>
    <cellStyle name="40 % - Dekorfärg2 11" xfId="1345" xr:uid="{00000000-0005-0000-0000-0000250A0000}"/>
    <cellStyle name="40 % - Dekorfärg2 11 2" xfId="2833" xr:uid="{00000000-0005-0000-0000-0000260A0000}"/>
    <cellStyle name="40 % - Dekorfärg2 11 2 2" xfId="5806" xr:uid="{00000000-0005-0000-0000-0000270A0000}"/>
    <cellStyle name="40 % - Dekorfärg2 11 3" xfId="4322" xr:uid="{00000000-0005-0000-0000-0000280A0000}"/>
    <cellStyle name="40 % - Dekorfärg2 12" xfId="1359" xr:uid="{00000000-0005-0000-0000-0000290A0000}"/>
    <cellStyle name="40 % - Dekorfärg2 12 2" xfId="2847" xr:uid="{00000000-0005-0000-0000-00002A0A0000}"/>
    <cellStyle name="40 % - Dekorfärg2 12 2 2" xfId="5820" xr:uid="{00000000-0005-0000-0000-00002B0A0000}"/>
    <cellStyle name="40 % - Dekorfärg2 12 3" xfId="4336" xr:uid="{00000000-0005-0000-0000-00002C0A0000}"/>
    <cellStyle name="40 % - Dekorfärg2 13" xfId="1373" xr:uid="{00000000-0005-0000-0000-00002D0A0000}"/>
    <cellStyle name="40 % - Dekorfärg2 13 2" xfId="2861" xr:uid="{00000000-0005-0000-0000-00002E0A0000}"/>
    <cellStyle name="40 % - Dekorfärg2 13 2 2" xfId="5834" xr:uid="{00000000-0005-0000-0000-00002F0A0000}"/>
    <cellStyle name="40 % - Dekorfärg2 13 3" xfId="4350" xr:uid="{00000000-0005-0000-0000-0000300A0000}"/>
    <cellStyle name="40 % - Dekorfärg2 14" xfId="1387" xr:uid="{00000000-0005-0000-0000-0000310A0000}"/>
    <cellStyle name="40 % - Dekorfärg2 14 2" xfId="2875" xr:uid="{00000000-0005-0000-0000-0000320A0000}"/>
    <cellStyle name="40 % - Dekorfärg2 14 2 2" xfId="5848" xr:uid="{00000000-0005-0000-0000-0000330A0000}"/>
    <cellStyle name="40 % - Dekorfärg2 14 3" xfId="4364" xr:uid="{00000000-0005-0000-0000-0000340A0000}"/>
    <cellStyle name="40 % - Dekorfärg2 15" xfId="1401" xr:uid="{00000000-0005-0000-0000-0000350A0000}"/>
    <cellStyle name="40 % - Dekorfärg2 15 2" xfId="2889" xr:uid="{00000000-0005-0000-0000-0000360A0000}"/>
    <cellStyle name="40 % - Dekorfärg2 15 2 2" xfId="5862" xr:uid="{00000000-0005-0000-0000-0000370A0000}"/>
    <cellStyle name="40 % - Dekorfärg2 15 3" xfId="4378" xr:uid="{00000000-0005-0000-0000-0000380A0000}"/>
    <cellStyle name="40 % - Dekorfärg2 16" xfId="1415" xr:uid="{00000000-0005-0000-0000-0000390A0000}"/>
    <cellStyle name="40 % - Dekorfärg2 16 2" xfId="2903" xr:uid="{00000000-0005-0000-0000-00003A0A0000}"/>
    <cellStyle name="40 % - Dekorfärg2 16 2 2" xfId="5876" xr:uid="{00000000-0005-0000-0000-00003B0A0000}"/>
    <cellStyle name="40 % - Dekorfärg2 16 3" xfId="4392" xr:uid="{00000000-0005-0000-0000-00003C0A0000}"/>
    <cellStyle name="40 % - Dekorfärg2 17" xfId="1429" xr:uid="{00000000-0005-0000-0000-00003D0A0000}"/>
    <cellStyle name="40 % - Dekorfärg2 17 2" xfId="2917" xr:uid="{00000000-0005-0000-0000-00003E0A0000}"/>
    <cellStyle name="40 % - Dekorfärg2 17 2 2" xfId="5890" xr:uid="{00000000-0005-0000-0000-00003F0A0000}"/>
    <cellStyle name="40 % - Dekorfärg2 17 3" xfId="4406" xr:uid="{00000000-0005-0000-0000-0000400A0000}"/>
    <cellStyle name="40 % - Dekorfärg2 18" xfId="1443" xr:uid="{00000000-0005-0000-0000-0000410A0000}"/>
    <cellStyle name="40 % - Dekorfärg2 18 2" xfId="2931" xr:uid="{00000000-0005-0000-0000-0000420A0000}"/>
    <cellStyle name="40 % - Dekorfärg2 18 2 2" xfId="5904" xr:uid="{00000000-0005-0000-0000-0000430A0000}"/>
    <cellStyle name="40 % - Dekorfärg2 18 3" xfId="4420" xr:uid="{00000000-0005-0000-0000-0000440A0000}"/>
    <cellStyle name="40 % - Dekorfärg2 19" xfId="1457" xr:uid="{00000000-0005-0000-0000-0000450A0000}"/>
    <cellStyle name="40 % - Dekorfärg2 19 2" xfId="2945" xr:uid="{00000000-0005-0000-0000-0000460A0000}"/>
    <cellStyle name="40 % - Dekorfärg2 19 2 2" xfId="5918" xr:uid="{00000000-0005-0000-0000-0000470A0000}"/>
    <cellStyle name="40 % - Dekorfärg2 19 3" xfId="4434" xr:uid="{00000000-0005-0000-0000-0000480A0000}"/>
    <cellStyle name="40 % - Dekorfärg2 2" xfId="633" xr:uid="{00000000-0005-0000-0000-0000490A0000}"/>
    <cellStyle name="40 % - Dekorfärg2 2 2" xfId="2132" xr:uid="{00000000-0005-0000-0000-00004A0A0000}"/>
    <cellStyle name="40 % - Dekorfärg2 2 2 2" xfId="5105" xr:uid="{00000000-0005-0000-0000-00004B0A0000}"/>
    <cellStyle name="40 % - Dekorfärg2 2 3" xfId="3621" xr:uid="{00000000-0005-0000-0000-00004C0A0000}"/>
    <cellStyle name="40 % - Dekorfärg2 20" xfId="1471" xr:uid="{00000000-0005-0000-0000-00004D0A0000}"/>
    <cellStyle name="40 % - Dekorfärg2 20 2" xfId="2959" xr:uid="{00000000-0005-0000-0000-00004E0A0000}"/>
    <cellStyle name="40 % - Dekorfärg2 20 2 2" xfId="5932" xr:uid="{00000000-0005-0000-0000-00004F0A0000}"/>
    <cellStyle name="40 % - Dekorfärg2 20 3" xfId="4448" xr:uid="{00000000-0005-0000-0000-0000500A0000}"/>
    <cellStyle name="40 % - Dekorfärg2 21" xfId="1485" xr:uid="{00000000-0005-0000-0000-0000510A0000}"/>
    <cellStyle name="40 % - Dekorfärg2 21 2" xfId="2973" xr:uid="{00000000-0005-0000-0000-0000520A0000}"/>
    <cellStyle name="40 % - Dekorfärg2 21 2 2" xfId="5946" xr:uid="{00000000-0005-0000-0000-0000530A0000}"/>
    <cellStyle name="40 % - Dekorfärg2 21 3" xfId="4462" xr:uid="{00000000-0005-0000-0000-0000540A0000}"/>
    <cellStyle name="40 % - Dekorfärg2 22" xfId="1499" xr:uid="{00000000-0005-0000-0000-0000550A0000}"/>
    <cellStyle name="40 % - Dekorfärg2 22 2" xfId="2987" xr:uid="{00000000-0005-0000-0000-0000560A0000}"/>
    <cellStyle name="40 % - Dekorfärg2 22 2 2" xfId="5960" xr:uid="{00000000-0005-0000-0000-0000570A0000}"/>
    <cellStyle name="40 % - Dekorfärg2 22 3" xfId="4476" xr:uid="{00000000-0005-0000-0000-0000580A0000}"/>
    <cellStyle name="40 % - Dekorfärg2 23" xfId="1513" xr:uid="{00000000-0005-0000-0000-0000590A0000}"/>
    <cellStyle name="40 % - Dekorfärg2 23 2" xfId="3001" xr:uid="{00000000-0005-0000-0000-00005A0A0000}"/>
    <cellStyle name="40 % - Dekorfärg2 23 2 2" xfId="5974" xr:uid="{00000000-0005-0000-0000-00005B0A0000}"/>
    <cellStyle name="40 % - Dekorfärg2 23 3" xfId="4490" xr:uid="{00000000-0005-0000-0000-00005C0A0000}"/>
    <cellStyle name="40 % - Dekorfärg2 24" xfId="1527" xr:uid="{00000000-0005-0000-0000-00005D0A0000}"/>
    <cellStyle name="40 % - Dekorfärg2 24 2" xfId="3015" xr:uid="{00000000-0005-0000-0000-00005E0A0000}"/>
    <cellStyle name="40 % - Dekorfärg2 24 2 2" xfId="5988" xr:uid="{00000000-0005-0000-0000-00005F0A0000}"/>
    <cellStyle name="40 % - Dekorfärg2 24 3" xfId="4504" xr:uid="{00000000-0005-0000-0000-0000600A0000}"/>
    <cellStyle name="40 % - Dekorfärg2 25" xfId="1546" xr:uid="{00000000-0005-0000-0000-0000610A0000}"/>
    <cellStyle name="40 % - Dekorfärg2 25 2" xfId="4519" xr:uid="{00000000-0005-0000-0000-0000620A0000}"/>
    <cellStyle name="40 % - Dekorfärg2 26" xfId="3036" xr:uid="{00000000-0005-0000-0000-0000630A0000}"/>
    <cellStyle name="40 % - Dekorfärg2 3" xfId="1232" xr:uid="{00000000-0005-0000-0000-0000640A0000}"/>
    <cellStyle name="40 % - Dekorfärg2 3 2" xfId="2720" xr:uid="{00000000-0005-0000-0000-0000650A0000}"/>
    <cellStyle name="40 % - Dekorfärg2 3 2 2" xfId="5693" xr:uid="{00000000-0005-0000-0000-0000660A0000}"/>
    <cellStyle name="40 % - Dekorfärg2 3 3" xfId="4209" xr:uid="{00000000-0005-0000-0000-0000670A0000}"/>
    <cellStyle name="40 % - Dekorfärg2 4" xfId="1246" xr:uid="{00000000-0005-0000-0000-0000680A0000}"/>
    <cellStyle name="40 % - Dekorfärg2 4 2" xfId="2734" xr:uid="{00000000-0005-0000-0000-0000690A0000}"/>
    <cellStyle name="40 % - Dekorfärg2 4 2 2" xfId="5707" xr:uid="{00000000-0005-0000-0000-00006A0A0000}"/>
    <cellStyle name="40 % - Dekorfärg2 4 3" xfId="4223" xr:uid="{00000000-0005-0000-0000-00006B0A0000}"/>
    <cellStyle name="40 % - Dekorfärg2 5" xfId="1260" xr:uid="{00000000-0005-0000-0000-00006C0A0000}"/>
    <cellStyle name="40 % - Dekorfärg2 5 2" xfId="2748" xr:uid="{00000000-0005-0000-0000-00006D0A0000}"/>
    <cellStyle name="40 % - Dekorfärg2 5 2 2" xfId="5721" xr:uid="{00000000-0005-0000-0000-00006E0A0000}"/>
    <cellStyle name="40 % - Dekorfärg2 5 3" xfId="4237" xr:uid="{00000000-0005-0000-0000-00006F0A0000}"/>
    <cellStyle name="40 % - Dekorfärg2 6" xfId="1274" xr:uid="{00000000-0005-0000-0000-0000700A0000}"/>
    <cellStyle name="40 % - Dekorfärg2 6 2" xfId="2762" xr:uid="{00000000-0005-0000-0000-0000710A0000}"/>
    <cellStyle name="40 % - Dekorfärg2 6 2 2" xfId="5735" xr:uid="{00000000-0005-0000-0000-0000720A0000}"/>
    <cellStyle name="40 % - Dekorfärg2 6 3" xfId="4251" xr:uid="{00000000-0005-0000-0000-0000730A0000}"/>
    <cellStyle name="40 % - Dekorfärg2 7" xfId="1288" xr:uid="{00000000-0005-0000-0000-0000740A0000}"/>
    <cellStyle name="40 % - Dekorfärg2 7 2" xfId="2776" xr:uid="{00000000-0005-0000-0000-0000750A0000}"/>
    <cellStyle name="40 % - Dekorfärg2 7 2 2" xfId="5749" xr:uid="{00000000-0005-0000-0000-0000760A0000}"/>
    <cellStyle name="40 % - Dekorfärg2 7 3" xfId="4265" xr:uid="{00000000-0005-0000-0000-0000770A0000}"/>
    <cellStyle name="40 % - Dekorfärg2 8" xfId="1302" xr:uid="{00000000-0005-0000-0000-0000780A0000}"/>
    <cellStyle name="40 % - Dekorfärg2 8 2" xfId="2790" xr:uid="{00000000-0005-0000-0000-0000790A0000}"/>
    <cellStyle name="40 % - Dekorfärg2 8 2 2" xfId="5763" xr:uid="{00000000-0005-0000-0000-00007A0A0000}"/>
    <cellStyle name="40 % - Dekorfärg2 8 3" xfId="4279" xr:uid="{00000000-0005-0000-0000-00007B0A0000}"/>
    <cellStyle name="40 % - Dekorfärg2 9" xfId="1316" xr:uid="{00000000-0005-0000-0000-00007C0A0000}"/>
    <cellStyle name="40 % - Dekorfärg2 9 2" xfId="2804" xr:uid="{00000000-0005-0000-0000-00007D0A0000}"/>
    <cellStyle name="40 % - Dekorfärg2 9 2 2" xfId="5777" xr:uid="{00000000-0005-0000-0000-00007E0A0000}"/>
    <cellStyle name="40 % - Dekorfärg2 9 3" xfId="4293" xr:uid="{00000000-0005-0000-0000-00007F0A0000}"/>
    <cellStyle name="40 % - Dekorfärg3" xfId="37" builtinId="39" customBuiltin="1"/>
    <cellStyle name="40 % - Dekorfärg3 10" xfId="1333" xr:uid="{00000000-0005-0000-0000-0000810A0000}"/>
    <cellStyle name="40 % - Dekorfärg3 10 2" xfId="2821" xr:uid="{00000000-0005-0000-0000-0000820A0000}"/>
    <cellStyle name="40 % - Dekorfärg3 10 2 2" xfId="5794" xr:uid="{00000000-0005-0000-0000-0000830A0000}"/>
    <cellStyle name="40 % - Dekorfärg3 10 3" xfId="4310" xr:uid="{00000000-0005-0000-0000-0000840A0000}"/>
    <cellStyle name="40 % - Dekorfärg3 11" xfId="1347" xr:uid="{00000000-0005-0000-0000-0000850A0000}"/>
    <cellStyle name="40 % - Dekorfärg3 11 2" xfId="2835" xr:uid="{00000000-0005-0000-0000-0000860A0000}"/>
    <cellStyle name="40 % - Dekorfärg3 11 2 2" xfId="5808" xr:uid="{00000000-0005-0000-0000-0000870A0000}"/>
    <cellStyle name="40 % - Dekorfärg3 11 3" xfId="4324" xr:uid="{00000000-0005-0000-0000-0000880A0000}"/>
    <cellStyle name="40 % - Dekorfärg3 12" xfId="1361" xr:uid="{00000000-0005-0000-0000-0000890A0000}"/>
    <cellStyle name="40 % - Dekorfärg3 12 2" xfId="2849" xr:uid="{00000000-0005-0000-0000-00008A0A0000}"/>
    <cellStyle name="40 % - Dekorfärg3 12 2 2" xfId="5822" xr:uid="{00000000-0005-0000-0000-00008B0A0000}"/>
    <cellStyle name="40 % - Dekorfärg3 12 3" xfId="4338" xr:uid="{00000000-0005-0000-0000-00008C0A0000}"/>
    <cellStyle name="40 % - Dekorfärg3 13" xfId="1375" xr:uid="{00000000-0005-0000-0000-00008D0A0000}"/>
    <cellStyle name="40 % - Dekorfärg3 13 2" xfId="2863" xr:uid="{00000000-0005-0000-0000-00008E0A0000}"/>
    <cellStyle name="40 % - Dekorfärg3 13 2 2" xfId="5836" xr:uid="{00000000-0005-0000-0000-00008F0A0000}"/>
    <cellStyle name="40 % - Dekorfärg3 13 3" xfId="4352" xr:uid="{00000000-0005-0000-0000-0000900A0000}"/>
    <cellStyle name="40 % - Dekorfärg3 14" xfId="1389" xr:uid="{00000000-0005-0000-0000-0000910A0000}"/>
    <cellStyle name="40 % - Dekorfärg3 14 2" xfId="2877" xr:uid="{00000000-0005-0000-0000-0000920A0000}"/>
    <cellStyle name="40 % - Dekorfärg3 14 2 2" xfId="5850" xr:uid="{00000000-0005-0000-0000-0000930A0000}"/>
    <cellStyle name="40 % - Dekorfärg3 14 3" xfId="4366" xr:uid="{00000000-0005-0000-0000-0000940A0000}"/>
    <cellStyle name="40 % - Dekorfärg3 15" xfId="1403" xr:uid="{00000000-0005-0000-0000-0000950A0000}"/>
    <cellStyle name="40 % - Dekorfärg3 15 2" xfId="2891" xr:uid="{00000000-0005-0000-0000-0000960A0000}"/>
    <cellStyle name="40 % - Dekorfärg3 15 2 2" xfId="5864" xr:uid="{00000000-0005-0000-0000-0000970A0000}"/>
    <cellStyle name="40 % - Dekorfärg3 15 3" xfId="4380" xr:uid="{00000000-0005-0000-0000-0000980A0000}"/>
    <cellStyle name="40 % - Dekorfärg3 16" xfId="1417" xr:uid="{00000000-0005-0000-0000-0000990A0000}"/>
    <cellStyle name="40 % - Dekorfärg3 16 2" xfId="2905" xr:uid="{00000000-0005-0000-0000-00009A0A0000}"/>
    <cellStyle name="40 % - Dekorfärg3 16 2 2" xfId="5878" xr:uid="{00000000-0005-0000-0000-00009B0A0000}"/>
    <cellStyle name="40 % - Dekorfärg3 16 3" xfId="4394" xr:uid="{00000000-0005-0000-0000-00009C0A0000}"/>
    <cellStyle name="40 % - Dekorfärg3 17" xfId="1431" xr:uid="{00000000-0005-0000-0000-00009D0A0000}"/>
    <cellStyle name="40 % - Dekorfärg3 17 2" xfId="2919" xr:uid="{00000000-0005-0000-0000-00009E0A0000}"/>
    <cellStyle name="40 % - Dekorfärg3 17 2 2" xfId="5892" xr:uid="{00000000-0005-0000-0000-00009F0A0000}"/>
    <cellStyle name="40 % - Dekorfärg3 17 3" xfId="4408" xr:uid="{00000000-0005-0000-0000-0000A00A0000}"/>
    <cellStyle name="40 % - Dekorfärg3 18" xfId="1445" xr:uid="{00000000-0005-0000-0000-0000A10A0000}"/>
    <cellStyle name="40 % - Dekorfärg3 18 2" xfId="2933" xr:uid="{00000000-0005-0000-0000-0000A20A0000}"/>
    <cellStyle name="40 % - Dekorfärg3 18 2 2" xfId="5906" xr:uid="{00000000-0005-0000-0000-0000A30A0000}"/>
    <cellStyle name="40 % - Dekorfärg3 18 3" xfId="4422" xr:uid="{00000000-0005-0000-0000-0000A40A0000}"/>
    <cellStyle name="40 % - Dekorfärg3 19" xfId="1459" xr:uid="{00000000-0005-0000-0000-0000A50A0000}"/>
    <cellStyle name="40 % - Dekorfärg3 19 2" xfId="2947" xr:uid="{00000000-0005-0000-0000-0000A60A0000}"/>
    <cellStyle name="40 % - Dekorfärg3 19 2 2" xfId="5920" xr:uid="{00000000-0005-0000-0000-0000A70A0000}"/>
    <cellStyle name="40 % - Dekorfärg3 19 3" xfId="4436" xr:uid="{00000000-0005-0000-0000-0000A80A0000}"/>
    <cellStyle name="40 % - Dekorfärg3 2" xfId="635" xr:uid="{00000000-0005-0000-0000-0000A90A0000}"/>
    <cellStyle name="40 % - Dekorfärg3 2 2" xfId="2134" xr:uid="{00000000-0005-0000-0000-0000AA0A0000}"/>
    <cellStyle name="40 % - Dekorfärg3 2 2 2" xfId="5107" xr:uid="{00000000-0005-0000-0000-0000AB0A0000}"/>
    <cellStyle name="40 % - Dekorfärg3 2 3" xfId="3623" xr:uid="{00000000-0005-0000-0000-0000AC0A0000}"/>
    <cellStyle name="40 % - Dekorfärg3 20" xfId="1473" xr:uid="{00000000-0005-0000-0000-0000AD0A0000}"/>
    <cellStyle name="40 % - Dekorfärg3 20 2" xfId="2961" xr:uid="{00000000-0005-0000-0000-0000AE0A0000}"/>
    <cellStyle name="40 % - Dekorfärg3 20 2 2" xfId="5934" xr:uid="{00000000-0005-0000-0000-0000AF0A0000}"/>
    <cellStyle name="40 % - Dekorfärg3 20 3" xfId="4450" xr:uid="{00000000-0005-0000-0000-0000B00A0000}"/>
    <cellStyle name="40 % - Dekorfärg3 21" xfId="1487" xr:uid="{00000000-0005-0000-0000-0000B10A0000}"/>
    <cellStyle name="40 % - Dekorfärg3 21 2" xfId="2975" xr:uid="{00000000-0005-0000-0000-0000B20A0000}"/>
    <cellStyle name="40 % - Dekorfärg3 21 2 2" xfId="5948" xr:uid="{00000000-0005-0000-0000-0000B30A0000}"/>
    <cellStyle name="40 % - Dekorfärg3 21 3" xfId="4464" xr:uid="{00000000-0005-0000-0000-0000B40A0000}"/>
    <cellStyle name="40 % - Dekorfärg3 22" xfId="1501" xr:uid="{00000000-0005-0000-0000-0000B50A0000}"/>
    <cellStyle name="40 % - Dekorfärg3 22 2" xfId="2989" xr:uid="{00000000-0005-0000-0000-0000B60A0000}"/>
    <cellStyle name="40 % - Dekorfärg3 22 2 2" xfId="5962" xr:uid="{00000000-0005-0000-0000-0000B70A0000}"/>
    <cellStyle name="40 % - Dekorfärg3 22 3" xfId="4478" xr:uid="{00000000-0005-0000-0000-0000B80A0000}"/>
    <cellStyle name="40 % - Dekorfärg3 23" xfId="1515" xr:uid="{00000000-0005-0000-0000-0000B90A0000}"/>
    <cellStyle name="40 % - Dekorfärg3 23 2" xfId="3003" xr:uid="{00000000-0005-0000-0000-0000BA0A0000}"/>
    <cellStyle name="40 % - Dekorfärg3 23 2 2" xfId="5976" xr:uid="{00000000-0005-0000-0000-0000BB0A0000}"/>
    <cellStyle name="40 % - Dekorfärg3 23 3" xfId="4492" xr:uid="{00000000-0005-0000-0000-0000BC0A0000}"/>
    <cellStyle name="40 % - Dekorfärg3 24" xfId="1529" xr:uid="{00000000-0005-0000-0000-0000BD0A0000}"/>
    <cellStyle name="40 % - Dekorfärg3 24 2" xfId="3017" xr:uid="{00000000-0005-0000-0000-0000BE0A0000}"/>
    <cellStyle name="40 % - Dekorfärg3 24 2 2" xfId="5990" xr:uid="{00000000-0005-0000-0000-0000BF0A0000}"/>
    <cellStyle name="40 % - Dekorfärg3 24 3" xfId="4506" xr:uid="{00000000-0005-0000-0000-0000C00A0000}"/>
    <cellStyle name="40 % - Dekorfärg3 25" xfId="1548" xr:uid="{00000000-0005-0000-0000-0000C10A0000}"/>
    <cellStyle name="40 % - Dekorfärg3 25 2" xfId="4521" xr:uid="{00000000-0005-0000-0000-0000C20A0000}"/>
    <cellStyle name="40 % - Dekorfärg3 26" xfId="3038" xr:uid="{00000000-0005-0000-0000-0000C30A0000}"/>
    <cellStyle name="40 % - Dekorfärg3 3" xfId="1234" xr:uid="{00000000-0005-0000-0000-0000C40A0000}"/>
    <cellStyle name="40 % - Dekorfärg3 3 2" xfId="2722" xr:uid="{00000000-0005-0000-0000-0000C50A0000}"/>
    <cellStyle name="40 % - Dekorfärg3 3 2 2" xfId="5695" xr:uid="{00000000-0005-0000-0000-0000C60A0000}"/>
    <cellStyle name="40 % - Dekorfärg3 3 3" xfId="4211" xr:uid="{00000000-0005-0000-0000-0000C70A0000}"/>
    <cellStyle name="40 % - Dekorfärg3 4" xfId="1248" xr:uid="{00000000-0005-0000-0000-0000C80A0000}"/>
    <cellStyle name="40 % - Dekorfärg3 4 2" xfId="2736" xr:uid="{00000000-0005-0000-0000-0000C90A0000}"/>
    <cellStyle name="40 % - Dekorfärg3 4 2 2" xfId="5709" xr:uid="{00000000-0005-0000-0000-0000CA0A0000}"/>
    <cellStyle name="40 % - Dekorfärg3 4 3" xfId="4225" xr:uid="{00000000-0005-0000-0000-0000CB0A0000}"/>
    <cellStyle name="40 % - Dekorfärg3 5" xfId="1262" xr:uid="{00000000-0005-0000-0000-0000CC0A0000}"/>
    <cellStyle name="40 % - Dekorfärg3 5 2" xfId="2750" xr:uid="{00000000-0005-0000-0000-0000CD0A0000}"/>
    <cellStyle name="40 % - Dekorfärg3 5 2 2" xfId="5723" xr:uid="{00000000-0005-0000-0000-0000CE0A0000}"/>
    <cellStyle name="40 % - Dekorfärg3 5 3" xfId="4239" xr:uid="{00000000-0005-0000-0000-0000CF0A0000}"/>
    <cellStyle name="40 % - Dekorfärg3 6" xfId="1276" xr:uid="{00000000-0005-0000-0000-0000D00A0000}"/>
    <cellStyle name="40 % - Dekorfärg3 6 2" xfId="2764" xr:uid="{00000000-0005-0000-0000-0000D10A0000}"/>
    <cellStyle name="40 % - Dekorfärg3 6 2 2" xfId="5737" xr:uid="{00000000-0005-0000-0000-0000D20A0000}"/>
    <cellStyle name="40 % - Dekorfärg3 6 3" xfId="4253" xr:uid="{00000000-0005-0000-0000-0000D30A0000}"/>
    <cellStyle name="40 % - Dekorfärg3 7" xfId="1290" xr:uid="{00000000-0005-0000-0000-0000D40A0000}"/>
    <cellStyle name="40 % - Dekorfärg3 7 2" xfId="2778" xr:uid="{00000000-0005-0000-0000-0000D50A0000}"/>
    <cellStyle name="40 % - Dekorfärg3 7 2 2" xfId="5751" xr:uid="{00000000-0005-0000-0000-0000D60A0000}"/>
    <cellStyle name="40 % - Dekorfärg3 7 3" xfId="4267" xr:uid="{00000000-0005-0000-0000-0000D70A0000}"/>
    <cellStyle name="40 % - Dekorfärg3 8" xfId="1304" xr:uid="{00000000-0005-0000-0000-0000D80A0000}"/>
    <cellStyle name="40 % - Dekorfärg3 8 2" xfId="2792" xr:uid="{00000000-0005-0000-0000-0000D90A0000}"/>
    <cellStyle name="40 % - Dekorfärg3 8 2 2" xfId="5765" xr:uid="{00000000-0005-0000-0000-0000DA0A0000}"/>
    <cellStyle name="40 % - Dekorfärg3 8 3" xfId="4281" xr:uid="{00000000-0005-0000-0000-0000DB0A0000}"/>
    <cellStyle name="40 % - Dekorfärg3 9" xfId="1318" xr:uid="{00000000-0005-0000-0000-0000DC0A0000}"/>
    <cellStyle name="40 % - Dekorfärg3 9 2" xfId="2806" xr:uid="{00000000-0005-0000-0000-0000DD0A0000}"/>
    <cellStyle name="40 % - Dekorfärg3 9 2 2" xfId="5779" xr:uid="{00000000-0005-0000-0000-0000DE0A0000}"/>
    <cellStyle name="40 % - Dekorfärg3 9 3" xfId="4295" xr:uid="{00000000-0005-0000-0000-0000DF0A0000}"/>
    <cellStyle name="40 % - Dekorfärg4" xfId="41" builtinId="43" customBuiltin="1"/>
    <cellStyle name="40 % - Dekorfärg4 10" xfId="1335" xr:uid="{00000000-0005-0000-0000-0000E10A0000}"/>
    <cellStyle name="40 % - Dekorfärg4 10 2" xfId="2823" xr:uid="{00000000-0005-0000-0000-0000E20A0000}"/>
    <cellStyle name="40 % - Dekorfärg4 10 2 2" xfId="5796" xr:uid="{00000000-0005-0000-0000-0000E30A0000}"/>
    <cellStyle name="40 % - Dekorfärg4 10 3" xfId="4312" xr:uid="{00000000-0005-0000-0000-0000E40A0000}"/>
    <cellStyle name="40 % - Dekorfärg4 11" xfId="1349" xr:uid="{00000000-0005-0000-0000-0000E50A0000}"/>
    <cellStyle name="40 % - Dekorfärg4 11 2" xfId="2837" xr:uid="{00000000-0005-0000-0000-0000E60A0000}"/>
    <cellStyle name="40 % - Dekorfärg4 11 2 2" xfId="5810" xr:uid="{00000000-0005-0000-0000-0000E70A0000}"/>
    <cellStyle name="40 % - Dekorfärg4 11 3" xfId="4326" xr:uid="{00000000-0005-0000-0000-0000E80A0000}"/>
    <cellStyle name="40 % - Dekorfärg4 12" xfId="1363" xr:uid="{00000000-0005-0000-0000-0000E90A0000}"/>
    <cellStyle name="40 % - Dekorfärg4 12 2" xfId="2851" xr:uid="{00000000-0005-0000-0000-0000EA0A0000}"/>
    <cellStyle name="40 % - Dekorfärg4 12 2 2" xfId="5824" xr:uid="{00000000-0005-0000-0000-0000EB0A0000}"/>
    <cellStyle name="40 % - Dekorfärg4 12 3" xfId="4340" xr:uid="{00000000-0005-0000-0000-0000EC0A0000}"/>
    <cellStyle name="40 % - Dekorfärg4 13" xfId="1377" xr:uid="{00000000-0005-0000-0000-0000ED0A0000}"/>
    <cellStyle name="40 % - Dekorfärg4 13 2" xfId="2865" xr:uid="{00000000-0005-0000-0000-0000EE0A0000}"/>
    <cellStyle name="40 % - Dekorfärg4 13 2 2" xfId="5838" xr:uid="{00000000-0005-0000-0000-0000EF0A0000}"/>
    <cellStyle name="40 % - Dekorfärg4 13 3" xfId="4354" xr:uid="{00000000-0005-0000-0000-0000F00A0000}"/>
    <cellStyle name="40 % - Dekorfärg4 14" xfId="1391" xr:uid="{00000000-0005-0000-0000-0000F10A0000}"/>
    <cellStyle name="40 % - Dekorfärg4 14 2" xfId="2879" xr:uid="{00000000-0005-0000-0000-0000F20A0000}"/>
    <cellStyle name="40 % - Dekorfärg4 14 2 2" xfId="5852" xr:uid="{00000000-0005-0000-0000-0000F30A0000}"/>
    <cellStyle name="40 % - Dekorfärg4 14 3" xfId="4368" xr:uid="{00000000-0005-0000-0000-0000F40A0000}"/>
    <cellStyle name="40 % - Dekorfärg4 15" xfId="1405" xr:uid="{00000000-0005-0000-0000-0000F50A0000}"/>
    <cellStyle name="40 % - Dekorfärg4 15 2" xfId="2893" xr:uid="{00000000-0005-0000-0000-0000F60A0000}"/>
    <cellStyle name="40 % - Dekorfärg4 15 2 2" xfId="5866" xr:uid="{00000000-0005-0000-0000-0000F70A0000}"/>
    <cellStyle name="40 % - Dekorfärg4 15 3" xfId="4382" xr:uid="{00000000-0005-0000-0000-0000F80A0000}"/>
    <cellStyle name="40 % - Dekorfärg4 16" xfId="1419" xr:uid="{00000000-0005-0000-0000-0000F90A0000}"/>
    <cellStyle name="40 % - Dekorfärg4 16 2" xfId="2907" xr:uid="{00000000-0005-0000-0000-0000FA0A0000}"/>
    <cellStyle name="40 % - Dekorfärg4 16 2 2" xfId="5880" xr:uid="{00000000-0005-0000-0000-0000FB0A0000}"/>
    <cellStyle name="40 % - Dekorfärg4 16 3" xfId="4396" xr:uid="{00000000-0005-0000-0000-0000FC0A0000}"/>
    <cellStyle name="40 % - Dekorfärg4 17" xfId="1433" xr:uid="{00000000-0005-0000-0000-0000FD0A0000}"/>
    <cellStyle name="40 % - Dekorfärg4 17 2" xfId="2921" xr:uid="{00000000-0005-0000-0000-0000FE0A0000}"/>
    <cellStyle name="40 % - Dekorfärg4 17 2 2" xfId="5894" xr:uid="{00000000-0005-0000-0000-0000FF0A0000}"/>
    <cellStyle name="40 % - Dekorfärg4 17 3" xfId="4410" xr:uid="{00000000-0005-0000-0000-0000000B0000}"/>
    <cellStyle name="40 % - Dekorfärg4 18" xfId="1447" xr:uid="{00000000-0005-0000-0000-0000010B0000}"/>
    <cellStyle name="40 % - Dekorfärg4 18 2" xfId="2935" xr:uid="{00000000-0005-0000-0000-0000020B0000}"/>
    <cellStyle name="40 % - Dekorfärg4 18 2 2" xfId="5908" xr:uid="{00000000-0005-0000-0000-0000030B0000}"/>
    <cellStyle name="40 % - Dekorfärg4 18 3" xfId="4424" xr:uid="{00000000-0005-0000-0000-0000040B0000}"/>
    <cellStyle name="40 % - Dekorfärg4 19" xfId="1461" xr:uid="{00000000-0005-0000-0000-0000050B0000}"/>
    <cellStyle name="40 % - Dekorfärg4 19 2" xfId="2949" xr:uid="{00000000-0005-0000-0000-0000060B0000}"/>
    <cellStyle name="40 % - Dekorfärg4 19 2 2" xfId="5922" xr:uid="{00000000-0005-0000-0000-0000070B0000}"/>
    <cellStyle name="40 % - Dekorfärg4 19 3" xfId="4438" xr:uid="{00000000-0005-0000-0000-0000080B0000}"/>
    <cellStyle name="40 % - Dekorfärg4 2" xfId="637" xr:uid="{00000000-0005-0000-0000-0000090B0000}"/>
    <cellStyle name="40 % - Dekorfärg4 2 2" xfId="2136" xr:uid="{00000000-0005-0000-0000-00000A0B0000}"/>
    <cellStyle name="40 % - Dekorfärg4 2 2 2" xfId="5109" xr:uid="{00000000-0005-0000-0000-00000B0B0000}"/>
    <cellStyle name="40 % - Dekorfärg4 2 3" xfId="3625" xr:uid="{00000000-0005-0000-0000-00000C0B0000}"/>
    <cellStyle name="40 % - Dekorfärg4 20" xfId="1475" xr:uid="{00000000-0005-0000-0000-00000D0B0000}"/>
    <cellStyle name="40 % - Dekorfärg4 20 2" xfId="2963" xr:uid="{00000000-0005-0000-0000-00000E0B0000}"/>
    <cellStyle name="40 % - Dekorfärg4 20 2 2" xfId="5936" xr:uid="{00000000-0005-0000-0000-00000F0B0000}"/>
    <cellStyle name="40 % - Dekorfärg4 20 3" xfId="4452" xr:uid="{00000000-0005-0000-0000-0000100B0000}"/>
    <cellStyle name="40 % - Dekorfärg4 21" xfId="1489" xr:uid="{00000000-0005-0000-0000-0000110B0000}"/>
    <cellStyle name="40 % - Dekorfärg4 21 2" xfId="2977" xr:uid="{00000000-0005-0000-0000-0000120B0000}"/>
    <cellStyle name="40 % - Dekorfärg4 21 2 2" xfId="5950" xr:uid="{00000000-0005-0000-0000-0000130B0000}"/>
    <cellStyle name="40 % - Dekorfärg4 21 3" xfId="4466" xr:uid="{00000000-0005-0000-0000-0000140B0000}"/>
    <cellStyle name="40 % - Dekorfärg4 22" xfId="1503" xr:uid="{00000000-0005-0000-0000-0000150B0000}"/>
    <cellStyle name="40 % - Dekorfärg4 22 2" xfId="2991" xr:uid="{00000000-0005-0000-0000-0000160B0000}"/>
    <cellStyle name="40 % - Dekorfärg4 22 2 2" xfId="5964" xr:uid="{00000000-0005-0000-0000-0000170B0000}"/>
    <cellStyle name="40 % - Dekorfärg4 22 3" xfId="4480" xr:uid="{00000000-0005-0000-0000-0000180B0000}"/>
    <cellStyle name="40 % - Dekorfärg4 23" xfId="1517" xr:uid="{00000000-0005-0000-0000-0000190B0000}"/>
    <cellStyle name="40 % - Dekorfärg4 23 2" xfId="3005" xr:uid="{00000000-0005-0000-0000-00001A0B0000}"/>
    <cellStyle name="40 % - Dekorfärg4 23 2 2" xfId="5978" xr:uid="{00000000-0005-0000-0000-00001B0B0000}"/>
    <cellStyle name="40 % - Dekorfärg4 23 3" xfId="4494" xr:uid="{00000000-0005-0000-0000-00001C0B0000}"/>
    <cellStyle name="40 % - Dekorfärg4 24" xfId="1531" xr:uid="{00000000-0005-0000-0000-00001D0B0000}"/>
    <cellStyle name="40 % - Dekorfärg4 24 2" xfId="3019" xr:uid="{00000000-0005-0000-0000-00001E0B0000}"/>
    <cellStyle name="40 % - Dekorfärg4 24 2 2" xfId="5992" xr:uid="{00000000-0005-0000-0000-00001F0B0000}"/>
    <cellStyle name="40 % - Dekorfärg4 24 3" xfId="4508" xr:uid="{00000000-0005-0000-0000-0000200B0000}"/>
    <cellStyle name="40 % - Dekorfärg4 25" xfId="1550" xr:uid="{00000000-0005-0000-0000-0000210B0000}"/>
    <cellStyle name="40 % - Dekorfärg4 25 2" xfId="4523" xr:uid="{00000000-0005-0000-0000-0000220B0000}"/>
    <cellStyle name="40 % - Dekorfärg4 26" xfId="3040" xr:uid="{00000000-0005-0000-0000-0000230B0000}"/>
    <cellStyle name="40 % - Dekorfärg4 3" xfId="1236" xr:uid="{00000000-0005-0000-0000-0000240B0000}"/>
    <cellStyle name="40 % - Dekorfärg4 3 2" xfId="2724" xr:uid="{00000000-0005-0000-0000-0000250B0000}"/>
    <cellStyle name="40 % - Dekorfärg4 3 2 2" xfId="5697" xr:uid="{00000000-0005-0000-0000-0000260B0000}"/>
    <cellStyle name="40 % - Dekorfärg4 3 3" xfId="4213" xr:uid="{00000000-0005-0000-0000-0000270B0000}"/>
    <cellStyle name="40 % - Dekorfärg4 4" xfId="1250" xr:uid="{00000000-0005-0000-0000-0000280B0000}"/>
    <cellStyle name="40 % - Dekorfärg4 4 2" xfId="2738" xr:uid="{00000000-0005-0000-0000-0000290B0000}"/>
    <cellStyle name="40 % - Dekorfärg4 4 2 2" xfId="5711" xr:uid="{00000000-0005-0000-0000-00002A0B0000}"/>
    <cellStyle name="40 % - Dekorfärg4 4 3" xfId="4227" xr:uid="{00000000-0005-0000-0000-00002B0B0000}"/>
    <cellStyle name="40 % - Dekorfärg4 5" xfId="1264" xr:uid="{00000000-0005-0000-0000-00002C0B0000}"/>
    <cellStyle name="40 % - Dekorfärg4 5 2" xfId="2752" xr:uid="{00000000-0005-0000-0000-00002D0B0000}"/>
    <cellStyle name="40 % - Dekorfärg4 5 2 2" xfId="5725" xr:uid="{00000000-0005-0000-0000-00002E0B0000}"/>
    <cellStyle name="40 % - Dekorfärg4 5 3" xfId="4241" xr:uid="{00000000-0005-0000-0000-00002F0B0000}"/>
    <cellStyle name="40 % - Dekorfärg4 6" xfId="1278" xr:uid="{00000000-0005-0000-0000-0000300B0000}"/>
    <cellStyle name="40 % - Dekorfärg4 6 2" xfId="2766" xr:uid="{00000000-0005-0000-0000-0000310B0000}"/>
    <cellStyle name="40 % - Dekorfärg4 6 2 2" xfId="5739" xr:uid="{00000000-0005-0000-0000-0000320B0000}"/>
    <cellStyle name="40 % - Dekorfärg4 6 3" xfId="4255" xr:uid="{00000000-0005-0000-0000-0000330B0000}"/>
    <cellStyle name="40 % - Dekorfärg4 7" xfId="1292" xr:uid="{00000000-0005-0000-0000-0000340B0000}"/>
    <cellStyle name="40 % - Dekorfärg4 7 2" xfId="2780" xr:uid="{00000000-0005-0000-0000-0000350B0000}"/>
    <cellStyle name="40 % - Dekorfärg4 7 2 2" xfId="5753" xr:uid="{00000000-0005-0000-0000-0000360B0000}"/>
    <cellStyle name="40 % - Dekorfärg4 7 3" xfId="4269" xr:uid="{00000000-0005-0000-0000-0000370B0000}"/>
    <cellStyle name="40 % - Dekorfärg4 8" xfId="1306" xr:uid="{00000000-0005-0000-0000-0000380B0000}"/>
    <cellStyle name="40 % - Dekorfärg4 8 2" xfId="2794" xr:uid="{00000000-0005-0000-0000-0000390B0000}"/>
    <cellStyle name="40 % - Dekorfärg4 8 2 2" xfId="5767" xr:uid="{00000000-0005-0000-0000-00003A0B0000}"/>
    <cellStyle name="40 % - Dekorfärg4 8 3" xfId="4283" xr:uid="{00000000-0005-0000-0000-00003B0B0000}"/>
    <cellStyle name="40 % - Dekorfärg4 9" xfId="1320" xr:uid="{00000000-0005-0000-0000-00003C0B0000}"/>
    <cellStyle name="40 % - Dekorfärg4 9 2" xfId="2808" xr:uid="{00000000-0005-0000-0000-00003D0B0000}"/>
    <cellStyle name="40 % - Dekorfärg4 9 2 2" xfId="5781" xr:uid="{00000000-0005-0000-0000-00003E0B0000}"/>
    <cellStyle name="40 % - Dekorfärg4 9 3" xfId="4297" xr:uid="{00000000-0005-0000-0000-00003F0B0000}"/>
    <cellStyle name="40 % - Dekorfärg5" xfId="45" builtinId="47" customBuiltin="1"/>
    <cellStyle name="40 % - Dekorfärg5 10" xfId="1337" xr:uid="{00000000-0005-0000-0000-0000410B0000}"/>
    <cellStyle name="40 % - Dekorfärg5 10 2" xfId="2825" xr:uid="{00000000-0005-0000-0000-0000420B0000}"/>
    <cellStyle name="40 % - Dekorfärg5 10 2 2" xfId="5798" xr:uid="{00000000-0005-0000-0000-0000430B0000}"/>
    <cellStyle name="40 % - Dekorfärg5 10 3" xfId="4314" xr:uid="{00000000-0005-0000-0000-0000440B0000}"/>
    <cellStyle name="40 % - Dekorfärg5 11" xfId="1351" xr:uid="{00000000-0005-0000-0000-0000450B0000}"/>
    <cellStyle name="40 % - Dekorfärg5 11 2" xfId="2839" xr:uid="{00000000-0005-0000-0000-0000460B0000}"/>
    <cellStyle name="40 % - Dekorfärg5 11 2 2" xfId="5812" xr:uid="{00000000-0005-0000-0000-0000470B0000}"/>
    <cellStyle name="40 % - Dekorfärg5 11 3" xfId="4328" xr:uid="{00000000-0005-0000-0000-0000480B0000}"/>
    <cellStyle name="40 % - Dekorfärg5 12" xfId="1365" xr:uid="{00000000-0005-0000-0000-0000490B0000}"/>
    <cellStyle name="40 % - Dekorfärg5 12 2" xfId="2853" xr:uid="{00000000-0005-0000-0000-00004A0B0000}"/>
    <cellStyle name="40 % - Dekorfärg5 12 2 2" xfId="5826" xr:uid="{00000000-0005-0000-0000-00004B0B0000}"/>
    <cellStyle name="40 % - Dekorfärg5 12 3" xfId="4342" xr:uid="{00000000-0005-0000-0000-00004C0B0000}"/>
    <cellStyle name="40 % - Dekorfärg5 13" xfId="1379" xr:uid="{00000000-0005-0000-0000-00004D0B0000}"/>
    <cellStyle name="40 % - Dekorfärg5 13 2" xfId="2867" xr:uid="{00000000-0005-0000-0000-00004E0B0000}"/>
    <cellStyle name="40 % - Dekorfärg5 13 2 2" xfId="5840" xr:uid="{00000000-0005-0000-0000-00004F0B0000}"/>
    <cellStyle name="40 % - Dekorfärg5 13 3" xfId="4356" xr:uid="{00000000-0005-0000-0000-0000500B0000}"/>
    <cellStyle name="40 % - Dekorfärg5 14" xfId="1393" xr:uid="{00000000-0005-0000-0000-0000510B0000}"/>
    <cellStyle name="40 % - Dekorfärg5 14 2" xfId="2881" xr:uid="{00000000-0005-0000-0000-0000520B0000}"/>
    <cellStyle name="40 % - Dekorfärg5 14 2 2" xfId="5854" xr:uid="{00000000-0005-0000-0000-0000530B0000}"/>
    <cellStyle name="40 % - Dekorfärg5 14 3" xfId="4370" xr:uid="{00000000-0005-0000-0000-0000540B0000}"/>
    <cellStyle name="40 % - Dekorfärg5 15" xfId="1407" xr:uid="{00000000-0005-0000-0000-0000550B0000}"/>
    <cellStyle name="40 % - Dekorfärg5 15 2" xfId="2895" xr:uid="{00000000-0005-0000-0000-0000560B0000}"/>
    <cellStyle name="40 % - Dekorfärg5 15 2 2" xfId="5868" xr:uid="{00000000-0005-0000-0000-0000570B0000}"/>
    <cellStyle name="40 % - Dekorfärg5 15 3" xfId="4384" xr:uid="{00000000-0005-0000-0000-0000580B0000}"/>
    <cellStyle name="40 % - Dekorfärg5 16" xfId="1421" xr:uid="{00000000-0005-0000-0000-0000590B0000}"/>
    <cellStyle name="40 % - Dekorfärg5 16 2" xfId="2909" xr:uid="{00000000-0005-0000-0000-00005A0B0000}"/>
    <cellStyle name="40 % - Dekorfärg5 16 2 2" xfId="5882" xr:uid="{00000000-0005-0000-0000-00005B0B0000}"/>
    <cellStyle name="40 % - Dekorfärg5 16 3" xfId="4398" xr:uid="{00000000-0005-0000-0000-00005C0B0000}"/>
    <cellStyle name="40 % - Dekorfärg5 17" xfId="1435" xr:uid="{00000000-0005-0000-0000-00005D0B0000}"/>
    <cellStyle name="40 % - Dekorfärg5 17 2" xfId="2923" xr:uid="{00000000-0005-0000-0000-00005E0B0000}"/>
    <cellStyle name="40 % - Dekorfärg5 17 2 2" xfId="5896" xr:uid="{00000000-0005-0000-0000-00005F0B0000}"/>
    <cellStyle name="40 % - Dekorfärg5 17 3" xfId="4412" xr:uid="{00000000-0005-0000-0000-0000600B0000}"/>
    <cellStyle name="40 % - Dekorfärg5 18" xfId="1449" xr:uid="{00000000-0005-0000-0000-0000610B0000}"/>
    <cellStyle name="40 % - Dekorfärg5 18 2" xfId="2937" xr:uid="{00000000-0005-0000-0000-0000620B0000}"/>
    <cellStyle name="40 % - Dekorfärg5 18 2 2" xfId="5910" xr:uid="{00000000-0005-0000-0000-0000630B0000}"/>
    <cellStyle name="40 % - Dekorfärg5 18 3" xfId="4426" xr:uid="{00000000-0005-0000-0000-0000640B0000}"/>
    <cellStyle name="40 % - Dekorfärg5 19" xfId="1463" xr:uid="{00000000-0005-0000-0000-0000650B0000}"/>
    <cellStyle name="40 % - Dekorfärg5 19 2" xfId="2951" xr:uid="{00000000-0005-0000-0000-0000660B0000}"/>
    <cellStyle name="40 % - Dekorfärg5 19 2 2" xfId="5924" xr:uid="{00000000-0005-0000-0000-0000670B0000}"/>
    <cellStyle name="40 % - Dekorfärg5 19 3" xfId="4440" xr:uid="{00000000-0005-0000-0000-0000680B0000}"/>
    <cellStyle name="40 % - Dekorfärg5 2" xfId="639" xr:uid="{00000000-0005-0000-0000-0000690B0000}"/>
    <cellStyle name="40 % - Dekorfärg5 2 2" xfId="2138" xr:uid="{00000000-0005-0000-0000-00006A0B0000}"/>
    <cellStyle name="40 % - Dekorfärg5 2 2 2" xfId="5111" xr:uid="{00000000-0005-0000-0000-00006B0B0000}"/>
    <cellStyle name="40 % - Dekorfärg5 2 3" xfId="3627" xr:uid="{00000000-0005-0000-0000-00006C0B0000}"/>
    <cellStyle name="40 % - Dekorfärg5 20" xfId="1477" xr:uid="{00000000-0005-0000-0000-00006D0B0000}"/>
    <cellStyle name="40 % - Dekorfärg5 20 2" xfId="2965" xr:uid="{00000000-0005-0000-0000-00006E0B0000}"/>
    <cellStyle name="40 % - Dekorfärg5 20 2 2" xfId="5938" xr:uid="{00000000-0005-0000-0000-00006F0B0000}"/>
    <cellStyle name="40 % - Dekorfärg5 20 3" xfId="4454" xr:uid="{00000000-0005-0000-0000-0000700B0000}"/>
    <cellStyle name="40 % - Dekorfärg5 21" xfId="1491" xr:uid="{00000000-0005-0000-0000-0000710B0000}"/>
    <cellStyle name="40 % - Dekorfärg5 21 2" xfId="2979" xr:uid="{00000000-0005-0000-0000-0000720B0000}"/>
    <cellStyle name="40 % - Dekorfärg5 21 2 2" xfId="5952" xr:uid="{00000000-0005-0000-0000-0000730B0000}"/>
    <cellStyle name="40 % - Dekorfärg5 21 3" xfId="4468" xr:uid="{00000000-0005-0000-0000-0000740B0000}"/>
    <cellStyle name="40 % - Dekorfärg5 22" xfId="1505" xr:uid="{00000000-0005-0000-0000-0000750B0000}"/>
    <cellStyle name="40 % - Dekorfärg5 22 2" xfId="2993" xr:uid="{00000000-0005-0000-0000-0000760B0000}"/>
    <cellStyle name="40 % - Dekorfärg5 22 2 2" xfId="5966" xr:uid="{00000000-0005-0000-0000-0000770B0000}"/>
    <cellStyle name="40 % - Dekorfärg5 22 3" xfId="4482" xr:uid="{00000000-0005-0000-0000-0000780B0000}"/>
    <cellStyle name="40 % - Dekorfärg5 23" xfId="1519" xr:uid="{00000000-0005-0000-0000-0000790B0000}"/>
    <cellStyle name="40 % - Dekorfärg5 23 2" xfId="3007" xr:uid="{00000000-0005-0000-0000-00007A0B0000}"/>
    <cellStyle name="40 % - Dekorfärg5 23 2 2" xfId="5980" xr:uid="{00000000-0005-0000-0000-00007B0B0000}"/>
    <cellStyle name="40 % - Dekorfärg5 23 3" xfId="4496" xr:uid="{00000000-0005-0000-0000-00007C0B0000}"/>
    <cellStyle name="40 % - Dekorfärg5 24" xfId="1533" xr:uid="{00000000-0005-0000-0000-00007D0B0000}"/>
    <cellStyle name="40 % - Dekorfärg5 24 2" xfId="3021" xr:uid="{00000000-0005-0000-0000-00007E0B0000}"/>
    <cellStyle name="40 % - Dekorfärg5 24 2 2" xfId="5994" xr:uid="{00000000-0005-0000-0000-00007F0B0000}"/>
    <cellStyle name="40 % - Dekorfärg5 24 3" xfId="4510" xr:uid="{00000000-0005-0000-0000-0000800B0000}"/>
    <cellStyle name="40 % - Dekorfärg5 25" xfId="1552" xr:uid="{00000000-0005-0000-0000-0000810B0000}"/>
    <cellStyle name="40 % - Dekorfärg5 25 2" xfId="4525" xr:uid="{00000000-0005-0000-0000-0000820B0000}"/>
    <cellStyle name="40 % - Dekorfärg5 26" xfId="3042" xr:uid="{00000000-0005-0000-0000-0000830B0000}"/>
    <cellStyle name="40 % - Dekorfärg5 3" xfId="1238" xr:uid="{00000000-0005-0000-0000-0000840B0000}"/>
    <cellStyle name="40 % - Dekorfärg5 3 2" xfId="2726" xr:uid="{00000000-0005-0000-0000-0000850B0000}"/>
    <cellStyle name="40 % - Dekorfärg5 3 2 2" xfId="5699" xr:uid="{00000000-0005-0000-0000-0000860B0000}"/>
    <cellStyle name="40 % - Dekorfärg5 3 3" xfId="4215" xr:uid="{00000000-0005-0000-0000-0000870B0000}"/>
    <cellStyle name="40 % - Dekorfärg5 4" xfId="1252" xr:uid="{00000000-0005-0000-0000-0000880B0000}"/>
    <cellStyle name="40 % - Dekorfärg5 4 2" xfId="2740" xr:uid="{00000000-0005-0000-0000-0000890B0000}"/>
    <cellStyle name="40 % - Dekorfärg5 4 2 2" xfId="5713" xr:uid="{00000000-0005-0000-0000-00008A0B0000}"/>
    <cellStyle name="40 % - Dekorfärg5 4 3" xfId="4229" xr:uid="{00000000-0005-0000-0000-00008B0B0000}"/>
    <cellStyle name="40 % - Dekorfärg5 5" xfId="1266" xr:uid="{00000000-0005-0000-0000-00008C0B0000}"/>
    <cellStyle name="40 % - Dekorfärg5 5 2" xfId="2754" xr:uid="{00000000-0005-0000-0000-00008D0B0000}"/>
    <cellStyle name="40 % - Dekorfärg5 5 2 2" xfId="5727" xr:uid="{00000000-0005-0000-0000-00008E0B0000}"/>
    <cellStyle name="40 % - Dekorfärg5 5 3" xfId="4243" xr:uid="{00000000-0005-0000-0000-00008F0B0000}"/>
    <cellStyle name="40 % - Dekorfärg5 6" xfId="1280" xr:uid="{00000000-0005-0000-0000-0000900B0000}"/>
    <cellStyle name="40 % - Dekorfärg5 6 2" xfId="2768" xr:uid="{00000000-0005-0000-0000-0000910B0000}"/>
    <cellStyle name="40 % - Dekorfärg5 6 2 2" xfId="5741" xr:uid="{00000000-0005-0000-0000-0000920B0000}"/>
    <cellStyle name="40 % - Dekorfärg5 6 3" xfId="4257" xr:uid="{00000000-0005-0000-0000-0000930B0000}"/>
    <cellStyle name="40 % - Dekorfärg5 7" xfId="1294" xr:uid="{00000000-0005-0000-0000-0000940B0000}"/>
    <cellStyle name="40 % - Dekorfärg5 7 2" xfId="2782" xr:uid="{00000000-0005-0000-0000-0000950B0000}"/>
    <cellStyle name="40 % - Dekorfärg5 7 2 2" xfId="5755" xr:uid="{00000000-0005-0000-0000-0000960B0000}"/>
    <cellStyle name="40 % - Dekorfärg5 7 3" xfId="4271" xr:uid="{00000000-0005-0000-0000-0000970B0000}"/>
    <cellStyle name="40 % - Dekorfärg5 8" xfId="1308" xr:uid="{00000000-0005-0000-0000-0000980B0000}"/>
    <cellStyle name="40 % - Dekorfärg5 8 2" xfId="2796" xr:uid="{00000000-0005-0000-0000-0000990B0000}"/>
    <cellStyle name="40 % - Dekorfärg5 8 2 2" xfId="5769" xr:uid="{00000000-0005-0000-0000-00009A0B0000}"/>
    <cellStyle name="40 % - Dekorfärg5 8 3" xfId="4285" xr:uid="{00000000-0005-0000-0000-00009B0B0000}"/>
    <cellStyle name="40 % - Dekorfärg5 9" xfId="1322" xr:uid="{00000000-0005-0000-0000-00009C0B0000}"/>
    <cellStyle name="40 % - Dekorfärg5 9 2" xfId="2810" xr:uid="{00000000-0005-0000-0000-00009D0B0000}"/>
    <cellStyle name="40 % - Dekorfärg5 9 2 2" xfId="5783" xr:uid="{00000000-0005-0000-0000-00009E0B0000}"/>
    <cellStyle name="40 % - Dekorfärg5 9 3" xfId="4299" xr:uid="{00000000-0005-0000-0000-00009F0B0000}"/>
    <cellStyle name="40 % - Dekorfärg6" xfId="49" builtinId="51" customBuiltin="1"/>
    <cellStyle name="40 % - Dekorfärg6 10" xfId="1339" xr:uid="{00000000-0005-0000-0000-0000A10B0000}"/>
    <cellStyle name="40 % - Dekorfärg6 10 2" xfId="2827" xr:uid="{00000000-0005-0000-0000-0000A20B0000}"/>
    <cellStyle name="40 % - Dekorfärg6 10 2 2" xfId="5800" xr:uid="{00000000-0005-0000-0000-0000A30B0000}"/>
    <cellStyle name="40 % - Dekorfärg6 10 3" xfId="4316" xr:uid="{00000000-0005-0000-0000-0000A40B0000}"/>
    <cellStyle name="40 % - Dekorfärg6 11" xfId="1353" xr:uid="{00000000-0005-0000-0000-0000A50B0000}"/>
    <cellStyle name="40 % - Dekorfärg6 11 2" xfId="2841" xr:uid="{00000000-0005-0000-0000-0000A60B0000}"/>
    <cellStyle name="40 % - Dekorfärg6 11 2 2" xfId="5814" xr:uid="{00000000-0005-0000-0000-0000A70B0000}"/>
    <cellStyle name="40 % - Dekorfärg6 11 3" xfId="4330" xr:uid="{00000000-0005-0000-0000-0000A80B0000}"/>
    <cellStyle name="40 % - Dekorfärg6 12" xfId="1367" xr:uid="{00000000-0005-0000-0000-0000A90B0000}"/>
    <cellStyle name="40 % - Dekorfärg6 12 2" xfId="2855" xr:uid="{00000000-0005-0000-0000-0000AA0B0000}"/>
    <cellStyle name="40 % - Dekorfärg6 12 2 2" xfId="5828" xr:uid="{00000000-0005-0000-0000-0000AB0B0000}"/>
    <cellStyle name="40 % - Dekorfärg6 12 3" xfId="4344" xr:uid="{00000000-0005-0000-0000-0000AC0B0000}"/>
    <cellStyle name="40 % - Dekorfärg6 13" xfId="1381" xr:uid="{00000000-0005-0000-0000-0000AD0B0000}"/>
    <cellStyle name="40 % - Dekorfärg6 13 2" xfId="2869" xr:uid="{00000000-0005-0000-0000-0000AE0B0000}"/>
    <cellStyle name="40 % - Dekorfärg6 13 2 2" xfId="5842" xr:uid="{00000000-0005-0000-0000-0000AF0B0000}"/>
    <cellStyle name="40 % - Dekorfärg6 13 3" xfId="4358" xr:uid="{00000000-0005-0000-0000-0000B00B0000}"/>
    <cellStyle name="40 % - Dekorfärg6 14" xfId="1395" xr:uid="{00000000-0005-0000-0000-0000B10B0000}"/>
    <cellStyle name="40 % - Dekorfärg6 14 2" xfId="2883" xr:uid="{00000000-0005-0000-0000-0000B20B0000}"/>
    <cellStyle name="40 % - Dekorfärg6 14 2 2" xfId="5856" xr:uid="{00000000-0005-0000-0000-0000B30B0000}"/>
    <cellStyle name="40 % - Dekorfärg6 14 3" xfId="4372" xr:uid="{00000000-0005-0000-0000-0000B40B0000}"/>
    <cellStyle name="40 % - Dekorfärg6 15" xfId="1409" xr:uid="{00000000-0005-0000-0000-0000B50B0000}"/>
    <cellStyle name="40 % - Dekorfärg6 15 2" xfId="2897" xr:uid="{00000000-0005-0000-0000-0000B60B0000}"/>
    <cellStyle name="40 % - Dekorfärg6 15 2 2" xfId="5870" xr:uid="{00000000-0005-0000-0000-0000B70B0000}"/>
    <cellStyle name="40 % - Dekorfärg6 15 3" xfId="4386" xr:uid="{00000000-0005-0000-0000-0000B80B0000}"/>
    <cellStyle name="40 % - Dekorfärg6 16" xfId="1423" xr:uid="{00000000-0005-0000-0000-0000B90B0000}"/>
    <cellStyle name="40 % - Dekorfärg6 16 2" xfId="2911" xr:uid="{00000000-0005-0000-0000-0000BA0B0000}"/>
    <cellStyle name="40 % - Dekorfärg6 16 2 2" xfId="5884" xr:uid="{00000000-0005-0000-0000-0000BB0B0000}"/>
    <cellStyle name="40 % - Dekorfärg6 16 3" xfId="4400" xr:uid="{00000000-0005-0000-0000-0000BC0B0000}"/>
    <cellStyle name="40 % - Dekorfärg6 17" xfId="1437" xr:uid="{00000000-0005-0000-0000-0000BD0B0000}"/>
    <cellStyle name="40 % - Dekorfärg6 17 2" xfId="2925" xr:uid="{00000000-0005-0000-0000-0000BE0B0000}"/>
    <cellStyle name="40 % - Dekorfärg6 17 2 2" xfId="5898" xr:uid="{00000000-0005-0000-0000-0000BF0B0000}"/>
    <cellStyle name="40 % - Dekorfärg6 17 3" xfId="4414" xr:uid="{00000000-0005-0000-0000-0000C00B0000}"/>
    <cellStyle name="40 % - Dekorfärg6 18" xfId="1451" xr:uid="{00000000-0005-0000-0000-0000C10B0000}"/>
    <cellStyle name="40 % - Dekorfärg6 18 2" xfId="2939" xr:uid="{00000000-0005-0000-0000-0000C20B0000}"/>
    <cellStyle name="40 % - Dekorfärg6 18 2 2" xfId="5912" xr:uid="{00000000-0005-0000-0000-0000C30B0000}"/>
    <cellStyle name="40 % - Dekorfärg6 18 3" xfId="4428" xr:uid="{00000000-0005-0000-0000-0000C40B0000}"/>
    <cellStyle name="40 % - Dekorfärg6 19" xfId="1465" xr:uid="{00000000-0005-0000-0000-0000C50B0000}"/>
    <cellStyle name="40 % - Dekorfärg6 19 2" xfId="2953" xr:uid="{00000000-0005-0000-0000-0000C60B0000}"/>
    <cellStyle name="40 % - Dekorfärg6 19 2 2" xfId="5926" xr:uid="{00000000-0005-0000-0000-0000C70B0000}"/>
    <cellStyle name="40 % - Dekorfärg6 19 3" xfId="4442" xr:uid="{00000000-0005-0000-0000-0000C80B0000}"/>
    <cellStyle name="40 % - Dekorfärg6 2" xfId="641" xr:uid="{00000000-0005-0000-0000-0000C90B0000}"/>
    <cellStyle name="40 % - Dekorfärg6 2 2" xfId="2140" xr:uid="{00000000-0005-0000-0000-0000CA0B0000}"/>
    <cellStyle name="40 % - Dekorfärg6 2 2 2" xfId="5113" xr:uid="{00000000-0005-0000-0000-0000CB0B0000}"/>
    <cellStyle name="40 % - Dekorfärg6 2 3" xfId="3629" xr:uid="{00000000-0005-0000-0000-0000CC0B0000}"/>
    <cellStyle name="40 % - Dekorfärg6 20" xfId="1479" xr:uid="{00000000-0005-0000-0000-0000CD0B0000}"/>
    <cellStyle name="40 % - Dekorfärg6 20 2" xfId="2967" xr:uid="{00000000-0005-0000-0000-0000CE0B0000}"/>
    <cellStyle name="40 % - Dekorfärg6 20 2 2" xfId="5940" xr:uid="{00000000-0005-0000-0000-0000CF0B0000}"/>
    <cellStyle name="40 % - Dekorfärg6 20 3" xfId="4456" xr:uid="{00000000-0005-0000-0000-0000D00B0000}"/>
    <cellStyle name="40 % - Dekorfärg6 21" xfId="1493" xr:uid="{00000000-0005-0000-0000-0000D10B0000}"/>
    <cellStyle name="40 % - Dekorfärg6 21 2" xfId="2981" xr:uid="{00000000-0005-0000-0000-0000D20B0000}"/>
    <cellStyle name="40 % - Dekorfärg6 21 2 2" xfId="5954" xr:uid="{00000000-0005-0000-0000-0000D30B0000}"/>
    <cellStyle name="40 % - Dekorfärg6 21 3" xfId="4470" xr:uid="{00000000-0005-0000-0000-0000D40B0000}"/>
    <cellStyle name="40 % - Dekorfärg6 22" xfId="1507" xr:uid="{00000000-0005-0000-0000-0000D50B0000}"/>
    <cellStyle name="40 % - Dekorfärg6 22 2" xfId="2995" xr:uid="{00000000-0005-0000-0000-0000D60B0000}"/>
    <cellStyle name="40 % - Dekorfärg6 22 2 2" xfId="5968" xr:uid="{00000000-0005-0000-0000-0000D70B0000}"/>
    <cellStyle name="40 % - Dekorfärg6 22 3" xfId="4484" xr:uid="{00000000-0005-0000-0000-0000D80B0000}"/>
    <cellStyle name="40 % - Dekorfärg6 23" xfId="1521" xr:uid="{00000000-0005-0000-0000-0000D90B0000}"/>
    <cellStyle name="40 % - Dekorfärg6 23 2" xfId="3009" xr:uid="{00000000-0005-0000-0000-0000DA0B0000}"/>
    <cellStyle name="40 % - Dekorfärg6 23 2 2" xfId="5982" xr:uid="{00000000-0005-0000-0000-0000DB0B0000}"/>
    <cellStyle name="40 % - Dekorfärg6 23 3" xfId="4498" xr:uid="{00000000-0005-0000-0000-0000DC0B0000}"/>
    <cellStyle name="40 % - Dekorfärg6 24" xfId="1535" xr:uid="{00000000-0005-0000-0000-0000DD0B0000}"/>
    <cellStyle name="40 % - Dekorfärg6 24 2" xfId="3023" xr:uid="{00000000-0005-0000-0000-0000DE0B0000}"/>
    <cellStyle name="40 % - Dekorfärg6 24 2 2" xfId="5996" xr:uid="{00000000-0005-0000-0000-0000DF0B0000}"/>
    <cellStyle name="40 % - Dekorfärg6 24 3" xfId="4512" xr:uid="{00000000-0005-0000-0000-0000E00B0000}"/>
    <cellStyle name="40 % - Dekorfärg6 25" xfId="1554" xr:uid="{00000000-0005-0000-0000-0000E10B0000}"/>
    <cellStyle name="40 % - Dekorfärg6 25 2" xfId="4527" xr:uid="{00000000-0005-0000-0000-0000E20B0000}"/>
    <cellStyle name="40 % - Dekorfärg6 26" xfId="3044" xr:uid="{00000000-0005-0000-0000-0000E30B0000}"/>
    <cellStyle name="40 % - Dekorfärg6 3" xfId="1240" xr:uid="{00000000-0005-0000-0000-0000E40B0000}"/>
    <cellStyle name="40 % - Dekorfärg6 3 2" xfId="2728" xr:uid="{00000000-0005-0000-0000-0000E50B0000}"/>
    <cellStyle name="40 % - Dekorfärg6 3 2 2" xfId="5701" xr:uid="{00000000-0005-0000-0000-0000E60B0000}"/>
    <cellStyle name="40 % - Dekorfärg6 3 3" xfId="4217" xr:uid="{00000000-0005-0000-0000-0000E70B0000}"/>
    <cellStyle name="40 % - Dekorfärg6 4" xfId="1254" xr:uid="{00000000-0005-0000-0000-0000E80B0000}"/>
    <cellStyle name="40 % - Dekorfärg6 4 2" xfId="2742" xr:uid="{00000000-0005-0000-0000-0000E90B0000}"/>
    <cellStyle name="40 % - Dekorfärg6 4 2 2" xfId="5715" xr:uid="{00000000-0005-0000-0000-0000EA0B0000}"/>
    <cellStyle name="40 % - Dekorfärg6 4 3" xfId="4231" xr:uid="{00000000-0005-0000-0000-0000EB0B0000}"/>
    <cellStyle name="40 % - Dekorfärg6 5" xfId="1268" xr:uid="{00000000-0005-0000-0000-0000EC0B0000}"/>
    <cellStyle name="40 % - Dekorfärg6 5 2" xfId="2756" xr:uid="{00000000-0005-0000-0000-0000ED0B0000}"/>
    <cellStyle name="40 % - Dekorfärg6 5 2 2" xfId="5729" xr:uid="{00000000-0005-0000-0000-0000EE0B0000}"/>
    <cellStyle name="40 % - Dekorfärg6 5 3" xfId="4245" xr:uid="{00000000-0005-0000-0000-0000EF0B0000}"/>
    <cellStyle name="40 % - Dekorfärg6 6" xfId="1282" xr:uid="{00000000-0005-0000-0000-0000F00B0000}"/>
    <cellStyle name="40 % - Dekorfärg6 6 2" xfId="2770" xr:uid="{00000000-0005-0000-0000-0000F10B0000}"/>
    <cellStyle name="40 % - Dekorfärg6 6 2 2" xfId="5743" xr:uid="{00000000-0005-0000-0000-0000F20B0000}"/>
    <cellStyle name="40 % - Dekorfärg6 6 3" xfId="4259" xr:uid="{00000000-0005-0000-0000-0000F30B0000}"/>
    <cellStyle name="40 % - Dekorfärg6 7" xfId="1296" xr:uid="{00000000-0005-0000-0000-0000F40B0000}"/>
    <cellStyle name="40 % - Dekorfärg6 7 2" xfId="2784" xr:uid="{00000000-0005-0000-0000-0000F50B0000}"/>
    <cellStyle name="40 % - Dekorfärg6 7 2 2" xfId="5757" xr:uid="{00000000-0005-0000-0000-0000F60B0000}"/>
    <cellStyle name="40 % - Dekorfärg6 7 3" xfId="4273" xr:uid="{00000000-0005-0000-0000-0000F70B0000}"/>
    <cellStyle name="40 % - Dekorfärg6 8" xfId="1310" xr:uid="{00000000-0005-0000-0000-0000F80B0000}"/>
    <cellStyle name="40 % - Dekorfärg6 8 2" xfId="2798" xr:uid="{00000000-0005-0000-0000-0000F90B0000}"/>
    <cellStyle name="40 % - Dekorfärg6 8 2 2" xfId="5771" xr:uid="{00000000-0005-0000-0000-0000FA0B0000}"/>
    <cellStyle name="40 % - Dekorfärg6 8 3" xfId="4287" xr:uid="{00000000-0005-0000-0000-0000FB0B0000}"/>
    <cellStyle name="40 % - Dekorfärg6 9" xfId="1324" xr:uid="{00000000-0005-0000-0000-0000FC0B0000}"/>
    <cellStyle name="40 % - Dekorfärg6 9 2" xfId="2812" xr:uid="{00000000-0005-0000-0000-0000FD0B0000}"/>
    <cellStyle name="40 % - Dekorfärg6 9 2 2" xfId="5785" xr:uid="{00000000-0005-0000-0000-0000FE0B0000}"/>
    <cellStyle name="40 % - Dekorfärg6 9 3" xfId="4301" xr:uid="{00000000-0005-0000-0000-0000FF0B0000}"/>
    <cellStyle name="40% - Dekorfärg1 10" xfId="259" xr:uid="{00000000-0005-0000-0000-0000000C0000}"/>
    <cellStyle name="40% - Dekorfärg1 10 2" xfId="860" xr:uid="{00000000-0005-0000-0000-0000010C0000}"/>
    <cellStyle name="40% - Dekorfärg1 10 2 2" xfId="2348" xr:uid="{00000000-0005-0000-0000-0000020C0000}"/>
    <cellStyle name="40% - Dekorfärg1 10 2 2 2" xfId="5321" xr:uid="{00000000-0005-0000-0000-0000030C0000}"/>
    <cellStyle name="40% - Dekorfärg1 10 2 3" xfId="3837" xr:uid="{00000000-0005-0000-0000-0000040C0000}"/>
    <cellStyle name="40% - Dekorfärg1 10 3" xfId="1762" xr:uid="{00000000-0005-0000-0000-0000050C0000}"/>
    <cellStyle name="40% - Dekorfärg1 10 3 2" xfId="4735" xr:uid="{00000000-0005-0000-0000-0000060C0000}"/>
    <cellStyle name="40% - Dekorfärg1 10 4" xfId="3251" xr:uid="{00000000-0005-0000-0000-0000070C0000}"/>
    <cellStyle name="40% - Dekorfärg1 11" xfId="273" xr:uid="{00000000-0005-0000-0000-0000080C0000}"/>
    <cellStyle name="40% - Dekorfärg1 11 2" xfId="874" xr:uid="{00000000-0005-0000-0000-0000090C0000}"/>
    <cellStyle name="40% - Dekorfärg1 11 2 2" xfId="2362" xr:uid="{00000000-0005-0000-0000-00000A0C0000}"/>
    <cellStyle name="40% - Dekorfärg1 11 2 2 2" xfId="5335" xr:uid="{00000000-0005-0000-0000-00000B0C0000}"/>
    <cellStyle name="40% - Dekorfärg1 11 2 3" xfId="3851" xr:uid="{00000000-0005-0000-0000-00000C0C0000}"/>
    <cellStyle name="40% - Dekorfärg1 11 3" xfId="1776" xr:uid="{00000000-0005-0000-0000-00000D0C0000}"/>
    <cellStyle name="40% - Dekorfärg1 11 3 2" xfId="4749" xr:uid="{00000000-0005-0000-0000-00000E0C0000}"/>
    <cellStyle name="40% - Dekorfärg1 11 4" xfId="3265" xr:uid="{00000000-0005-0000-0000-00000F0C0000}"/>
    <cellStyle name="40% - Dekorfärg1 12" xfId="287" xr:uid="{00000000-0005-0000-0000-0000100C0000}"/>
    <cellStyle name="40% - Dekorfärg1 12 2" xfId="888" xr:uid="{00000000-0005-0000-0000-0000110C0000}"/>
    <cellStyle name="40% - Dekorfärg1 12 2 2" xfId="2376" xr:uid="{00000000-0005-0000-0000-0000120C0000}"/>
    <cellStyle name="40% - Dekorfärg1 12 2 2 2" xfId="5349" xr:uid="{00000000-0005-0000-0000-0000130C0000}"/>
    <cellStyle name="40% - Dekorfärg1 12 2 3" xfId="3865" xr:uid="{00000000-0005-0000-0000-0000140C0000}"/>
    <cellStyle name="40% - Dekorfärg1 12 3" xfId="1790" xr:uid="{00000000-0005-0000-0000-0000150C0000}"/>
    <cellStyle name="40% - Dekorfärg1 12 3 2" xfId="4763" xr:uid="{00000000-0005-0000-0000-0000160C0000}"/>
    <cellStyle name="40% - Dekorfärg1 12 4" xfId="3279" xr:uid="{00000000-0005-0000-0000-0000170C0000}"/>
    <cellStyle name="40% - Dekorfärg1 13" xfId="304" xr:uid="{00000000-0005-0000-0000-0000180C0000}"/>
    <cellStyle name="40% - Dekorfärg1 13 2" xfId="905" xr:uid="{00000000-0005-0000-0000-0000190C0000}"/>
    <cellStyle name="40% - Dekorfärg1 13 2 2" xfId="2393" xr:uid="{00000000-0005-0000-0000-00001A0C0000}"/>
    <cellStyle name="40% - Dekorfärg1 13 2 2 2" xfId="5366" xr:uid="{00000000-0005-0000-0000-00001B0C0000}"/>
    <cellStyle name="40% - Dekorfärg1 13 2 3" xfId="3882" xr:uid="{00000000-0005-0000-0000-00001C0C0000}"/>
    <cellStyle name="40% - Dekorfärg1 13 3" xfId="1807" xr:uid="{00000000-0005-0000-0000-00001D0C0000}"/>
    <cellStyle name="40% - Dekorfärg1 13 3 2" xfId="4780" xr:uid="{00000000-0005-0000-0000-00001E0C0000}"/>
    <cellStyle name="40% - Dekorfärg1 13 4" xfId="3296" xr:uid="{00000000-0005-0000-0000-00001F0C0000}"/>
    <cellStyle name="40% - Dekorfärg1 14" xfId="315" xr:uid="{00000000-0005-0000-0000-0000200C0000}"/>
    <cellStyle name="40% - Dekorfärg1 14 2" xfId="916" xr:uid="{00000000-0005-0000-0000-0000210C0000}"/>
    <cellStyle name="40% - Dekorfärg1 14 2 2" xfId="2404" xr:uid="{00000000-0005-0000-0000-0000220C0000}"/>
    <cellStyle name="40% - Dekorfärg1 14 2 2 2" xfId="5377" xr:uid="{00000000-0005-0000-0000-0000230C0000}"/>
    <cellStyle name="40% - Dekorfärg1 14 2 3" xfId="3893" xr:uid="{00000000-0005-0000-0000-0000240C0000}"/>
    <cellStyle name="40% - Dekorfärg1 14 3" xfId="1818" xr:uid="{00000000-0005-0000-0000-0000250C0000}"/>
    <cellStyle name="40% - Dekorfärg1 14 3 2" xfId="4791" xr:uid="{00000000-0005-0000-0000-0000260C0000}"/>
    <cellStyle name="40% - Dekorfärg1 14 4" xfId="3307" xr:uid="{00000000-0005-0000-0000-0000270C0000}"/>
    <cellStyle name="40% - Dekorfärg1 15" xfId="329" xr:uid="{00000000-0005-0000-0000-0000280C0000}"/>
    <cellStyle name="40% - Dekorfärg1 15 2" xfId="930" xr:uid="{00000000-0005-0000-0000-0000290C0000}"/>
    <cellStyle name="40% - Dekorfärg1 15 2 2" xfId="2418" xr:uid="{00000000-0005-0000-0000-00002A0C0000}"/>
    <cellStyle name="40% - Dekorfärg1 15 2 2 2" xfId="5391" xr:uid="{00000000-0005-0000-0000-00002B0C0000}"/>
    <cellStyle name="40% - Dekorfärg1 15 2 3" xfId="3907" xr:uid="{00000000-0005-0000-0000-00002C0C0000}"/>
    <cellStyle name="40% - Dekorfärg1 15 3" xfId="1832" xr:uid="{00000000-0005-0000-0000-00002D0C0000}"/>
    <cellStyle name="40% - Dekorfärg1 15 3 2" xfId="4805" xr:uid="{00000000-0005-0000-0000-00002E0C0000}"/>
    <cellStyle name="40% - Dekorfärg1 15 4" xfId="3321" xr:uid="{00000000-0005-0000-0000-00002F0C0000}"/>
    <cellStyle name="40% - Dekorfärg1 16" xfId="343" xr:uid="{00000000-0005-0000-0000-0000300C0000}"/>
    <cellStyle name="40% - Dekorfärg1 16 2" xfId="944" xr:uid="{00000000-0005-0000-0000-0000310C0000}"/>
    <cellStyle name="40% - Dekorfärg1 16 2 2" xfId="2432" xr:uid="{00000000-0005-0000-0000-0000320C0000}"/>
    <cellStyle name="40% - Dekorfärg1 16 2 2 2" xfId="5405" xr:uid="{00000000-0005-0000-0000-0000330C0000}"/>
    <cellStyle name="40% - Dekorfärg1 16 2 3" xfId="3921" xr:uid="{00000000-0005-0000-0000-0000340C0000}"/>
    <cellStyle name="40% - Dekorfärg1 16 3" xfId="1846" xr:uid="{00000000-0005-0000-0000-0000350C0000}"/>
    <cellStyle name="40% - Dekorfärg1 16 3 2" xfId="4819" xr:uid="{00000000-0005-0000-0000-0000360C0000}"/>
    <cellStyle name="40% - Dekorfärg1 16 4" xfId="3335" xr:uid="{00000000-0005-0000-0000-0000370C0000}"/>
    <cellStyle name="40% - Dekorfärg1 17" xfId="357" xr:uid="{00000000-0005-0000-0000-0000380C0000}"/>
    <cellStyle name="40% - Dekorfärg1 17 2" xfId="958" xr:uid="{00000000-0005-0000-0000-0000390C0000}"/>
    <cellStyle name="40% - Dekorfärg1 17 2 2" xfId="2446" xr:uid="{00000000-0005-0000-0000-00003A0C0000}"/>
    <cellStyle name="40% - Dekorfärg1 17 2 2 2" xfId="5419" xr:uid="{00000000-0005-0000-0000-00003B0C0000}"/>
    <cellStyle name="40% - Dekorfärg1 17 2 3" xfId="3935" xr:uid="{00000000-0005-0000-0000-00003C0C0000}"/>
    <cellStyle name="40% - Dekorfärg1 17 3" xfId="1860" xr:uid="{00000000-0005-0000-0000-00003D0C0000}"/>
    <cellStyle name="40% - Dekorfärg1 17 3 2" xfId="4833" xr:uid="{00000000-0005-0000-0000-00003E0C0000}"/>
    <cellStyle name="40% - Dekorfärg1 17 4" xfId="3349" xr:uid="{00000000-0005-0000-0000-00003F0C0000}"/>
    <cellStyle name="40% - Dekorfärg1 18" xfId="371" xr:uid="{00000000-0005-0000-0000-0000400C0000}"/>
    <cellStyle name="40% - Dekorfärg1 18 2" xfId="972" xr:uid="{00000000-0005-0000-0000-0000410C0000}"/>
    <cellStyle name="40% - Dekorfärg1 18 2 2" xfId="2460" xr:uid="{00000000-0005-0000-0000-0000420C0000}"/>
    <cellStyle name="40% - Dekorfärg1 18 2 2 2" xfId="5433" xr:uid="{00000000-0005-0000-0000-0000430C0000}"/>
    <cellStyle name="40% - Dekorfärg1 18 2 3" xfId="3949" xr:uid="{00000000-0005-0000-0000-0000440C0000}"/>
    <cellStyle name="40% - Dekorfärg1 18 3" xfId="1874" xr:uid="{00000000-0005-0000-0000-0000450C0000}"/>
    <cellStyle name="40% - Dekorfärg1 18 3 2" xfId="4847" xr:uid="{00000000-0005-0000-0000-0000460C0000}"/>
    <cellStyle name="40% - Dekorfärg1 18 4" xfId="3363" xr:uid="{00000000-0005-0000-0000-0000470C0000}"/>
    <cellStyle name="40% - Dekorfärg1 19" xfId="389" xr:uid="{00000000-0005-0000-0000-0000480C0000}"/>
    <cellStyle name="40% - Dekorfärg1 19 2" xfId="987" xr:uid="{00000000-0005-0000-0000-0000490C0000}"/>
    <cellStyle name="40% - Dekorfärg1 19 2 2" xfId="2475" xr:uid="{00000000-0005-0000-0000-00004A0C0000}"/>
    <cellStyle name="40% - Dekorfärg1 19 2 2 2" xfId="5448" xr:uid="{00000000-0005-0000-0000-00004B0C0000}"/>
    <cellStyle name="40% - Dekorfärg1 19 2 3" xfId="3964" xr:uid="{00000000-0005-0000-0000-00004C0C0000}"/>
    <cellStyle name="40% - Dekorfärg1 19 3" xfId="1889" xr:uid="{00000000-0005-0000-0000-00004D0C0000}"/>
    <cellStyle name="40% - Dekorfärg1 19 3 2" xfId="4862" xr:uid="{00000000-0005-0000-0000-00004E0C0000}"/>
    <cellStyle name="40% - Dekorfärg1 19 4" xfId="3378" xr:uid="{00000000-0005-0000-0000-00004F0C0000}"/>
    <cellStyle name="40% - Dekorfärg1 2" xfId="56" xr:uid="{00000000-0005-0000-0000-0000500C0000}"/>
    <cellStyle name="40% - Dekorfärg1 2 2" xfId="159" xr:uid="{00000000-0005-0000-0000-0000510C0000}"/>
    <cellStyle name="40% - Dekorfärg1 2 2 2" xfId="760" xr:uid="{00000000-0005-0000-0000-0000520C0000}"/>
    <cellStyle name="40% - Dekorfärg1 2 2 2 2" xfId="2248" xr:uid="{00000000-0005-0000-0000-0000530C0000}"/>
    <cellStyle name="40% - Dekorfärg1 2 2 2 2 2" xfId="5221" xr:uid="{00000000-0005-0000-0000-0000540C0000}"/>
    <cellStyle name="40% - Dekorfärg1 2 2 2 3" xfId="3737" xr:uid="{00000000-0005-0000-0000-0000550C0000}"/>
    <cellStyle name="40% - Dekorfärg1 2 2 3" xfId="1662" xr:uid="{00000000-0005-0000-0000-0000560C0000}"/>
    <cellStyle name="40% - Dekorfärg1 2 2 3 2" xfId="4635" xr:uid="{00000000-0005-0000-0000-0000570C0000}"/>
    <cellStyle name="40% - Dekorfärg1 2 2 4" xfId="3151" xr:uid="{00000000-0005-0000-0000-0000580C0000}"/>
    <cellStyle name="40% - Dekorfärg1 2 3" xfId="658" xr:uid="{00000000-0005-0000-0000-0000590C0000}"/>
    <cellStyle name="40% - Dekorfärg1 2 3 2" xfId="2147" xr:uid="{00000000-0005-0000-0000-00005A0C0000}"/>
    <cellStyle name="40% - Dekorfärg1 2 3 2 2" xfId="5120" xr:uid="{00000000-0005-0000-0000-00005B0C0000}"/>
    <cellStyle name="40% - Dekorfärg1 2 3 3" xfId="3636" xr:uid="{00000000-0005-0000-0000-00005C0C0000}"/>
    <cellStyle name="40% - Dekorfärg1 2 4" xfId="1560" xr:uid="{00000000-0005-0000-0000-00005D0C0000}"/>
    <cellStyle name="40% - Dekorfärg1 2 4 2" xfId="4533" xr:uid="{00000000-0005-0000-0000-00005E0C0000}"/>
    <cellStyle name="40% - Dekorfärg1 2 5" xfId="3050" xr:uid="{00000000-0005-0000-0000-00005F0C0000}"/>
    <cellStyle name="40% - Dekorfärg1 20" xfId="405" xr:uid="{00000000-0005-0000-0000-0000600C0000}"/>
    <cellStyle name="40% - Dekorfärg1 20 2" xfId="1003" xr:uid="{00000000-0005-0000-0000-0000610C0000}"/>
    <cellStyle name="40% - Dekorfärg1 20 2 2" xfId="2491" xr:uid="{00000000-0005-0000-0000-0000620C0000}"/>
    <cellStyle name="40% - Dekorfärg1 20 2 2 2" xfId="5464" xr:uid="{00000000-0005-0000-0000-0000630C0000}"/>
    <cellStyle name="40% - Dekorfärg1 20 2 3" xfId="3980" xr:uid="{00000000-0005-0000-0000-0000640C0000}"/>
    <cellStyle name="40% - Dekorfärg1 20 3" xfId="1905" xr:uid="{00000000-0005-0000-0000-0000650C0000}"/>
    <cellStyle name="40% - Dekorfärg1 20 3 2" xfId="4878" xr:uid="{00000000-0005-0000-0000-0000660C0000}"/>
    <cellStyle name="40% - Dekorfärg1 20 4" xfId="3394" xr:uid="{00000000-0005-0000-0000-0000670C0000}"/>
    <cellStyle name="40% - Dekorfärg1 21" xfId="419" xr:uid="{00000000-0005-0000-0000-0000680C0000}"/>
    <cellStyle name="40% - Dekorfärg1 21 2" xfId="1017" xr:uid="{00000000-0005-0000-0000-0000690C0000}"/>
    <cellStyle name="40% - Dekorfärg1 21 2 2" xfId="2505" xr:uid="{00000000-0005-0000-0000-00006A0C0000}"/>
    <cellStyle name="40% - Dekorfärg1 21 2 2 2" xfId="5478" xr:uid="{00000000-0005-0000-0000-00006B0C0000}"/>
    <cellStyle name="40% - Dekorfärg1 21 2 3" xfId="3994" xr:uid="{00000000-0005-0000-0000-00006C0C0000}"/>
    <cellStyle name="40% - Dekorfärg1 21 3" xfId="1919" xr:uid="{00000000-0005-0000-0000-00006D0C0000}"/>
    <cellStyle name="40% - Dekorfärg1 21 3 2" xfId="4892" xr:uid="{00000000-0005-0000-0000-00006E0C0000}"/>
    <cellStyle name="40% - Dekorfärg1 21 4" xfId="3408" xr:uid="{00000000-0005-0000-0000-00006F0C0000}"/>
    <cellStyle name="40% - Dekorfärg1 22" xfId="433" xr:uid="{00000000-0005-0000-0000-0000700C0000}"/>
    <cellStyle name="40% - Dekorfärg1 22 2" xfId="1031" xr:uid="{00000000-0005-0000-0000-0000710C0000}"/>
    <cellStyle name="40% - Dekorfärg1 22 2 2" xfId="2519" xr:uid="{00000000-0005-0000-0000-0000720C0000}"/>
    <cellStyle name="40% - Dekorfärg1 22 2 2 2" xfId="5492" xr:uid="{00000000-0005-0000-0000-0000730C0000}"/>
    <cellStyle name="40% - Dekorfärg1 22 2 3" xfId="4008" xr:uid="{00000000-0005-0000-0000-0000740C0000}"/>
    <cellStyle name="40% - Dekorfärg1 22 3" xfId="1933" xr:uid="{00000000-0005-0000-0000-0000750C0000}"/>
    <cellStyle name="40% - Dekorfärg1 22 3 2" xfId="4906" xr:uid="{00000000-0005-0000-0000-0000760C0000}"/>
    <cellStyle name="40% - Dekorfärg1 22 4" xfId="3422" xr:uid="{00000000-0005-0000-0000-0000770C0000}"/>
    <cellStyle name="40% - Dekorfärg1 23" xfId="447" xr:uid="{00000000-0005-0000-0000-0000780C0000}"/>
    <cellStyle name="40% - Dekorfärg1 23 2" xfId="1045" xr:uid="{00000000-0005-0000-0000-0000790C0000}"/>
    <cellStyle name="40% - Dekorfärg1 23 2 2" xfId="2533" xr:uid="{00000000-0005-0000-0000-00007A0C0000}"/>
    <cellStyle name="40% - Dekorfärg1 23 2 2 2" xfId="5506" xr:uid="{00000000-0005-0000-0000-00007B0C0000}"/>
    <cellStyle name="40% - Dekorfärg1 23 2 3" xfId="4022" xr:uid="{00000000-0005-0000-0000-00007C0C0000}"/>
    <cellStyle name="40% - Dekorfärg1 23 3" xfId="1947" xr:uid="{00000000-0005-0000-0000-00007D0C0000}"/>
    <cellStyle name="40% - Dekorfärg1 23 3 2" xfId="4920" xr:uid="{00000000-0005-0000-0000-00007E0C0000}"/>
    <cellStyle name="40% - Dekorfärg1 23 4" xfId="3436" xr:uid="{00000000-0005-0000-0000-00007F0C0000}"/>
    <cellStyle name="40% - Dekorfärg1 24" xfId="461" xr:uid="{00000000-0005-0000-0000-0000800C0000}"/>
    <cellStyle name="40% - Dekorfärg1 24 2" xfId="1059" xr:uid="{00000000-0005-0000-0000-0000810C0000}"/>
    <cellStyle name="40% - Dekorfärg1 24 2 2" xfId="2547" xr:uid="{00000000-0005-0000-0000-0000820C0000}"/>
    <cellStyle name="40% - Dekorfärg1 24 2 2 2" xfId="5520" xr:uid="{00000000-0005-0000-0000-0000830C0000}"/>
    <cellStyle name="40% - Dekorfärg1 24 2 3" xfId="4036" xr:uid="{00000000-0005-0000-0000-0000840C0000}"/>
    <cellStyle name="40% - Dekorfärg1 24 3" xfId="1961" xr:uid="{00000000-0005-0000-0000-0000850C0000}"/>
    <cellStyle name="40% - Dekorfärg1 24 3 2" xfId="4934" xr:uid="{00000000-0005-0000-0000-0000860C0000}"/>
    <cellStyle name="40% - Dekorfärg1 24 4" xfId="3450" xr:uid="{00000000-0005-0000-0000-0000870C0000}"/>
    <cellStyle name="40% - Dekorfärg1 25" xfId="475" xr:uid="{00000000-0005-0000-0000-0000880C0000}"/>
    <cellStyle name="40% - Dekorfärg1 25 2" xfId="1073" xr:uid="{00000000-0005-0000-0000-0000890C0000}"/>
    <cellStyle name="40% - Dekorfärg1 25 2 2" xfId="2561" xr:uid="{00000000-0005-0000-0000-00008A0C0000}"/>
    <cellStyle name="40% - Dekorfärg1 25 2 2 2" xfId="5534" xr:uid="{00000000-0005-0000-0000-00008B0C0000}"/>
    <cellStyle name="40% - Dekorfärg1 25 2 3" xfId="4050" xr:uid="{00000000-0005-0000-0000-00008C0C0000}"/>
    <cellStyle name="40% - Dekorfärg1 25 3" xfId="1975" xr:uid="{00000000-0005-0000-0000-00008D0C0000}"/>
    <cellStyle name="40% - Dekorfärg1 25 3 2" xfId="4948" xr:uid="{00000000-0005-0000-0000-00008E0C0000}"/>
    <cellStyle name="40% - Dekorfärg1 25 4" xfId="3464" xr:uid="{00000000-0005-0000-0000-00008F0C0000}"/>
    <cellStyle name="40% - Dekorfärg1 26" xfId="489" xr:uid="{00000000-0005-0000-0000-0000900C0000}"/>
    <cellStyle name="40% - Dekorfärg1 26 2" xfId="1087" xr:uid="{00000000-0005-0000-0000-0000910C0000}"/>
    <cellStyle name="40% - Dekorfärg1 26 2 2" xfId="2575" xr:uid="{00000000-0005-0000-0000-0000920C0000}"/>
    <cellStyle name="40% - Dekorfärg1 26 2 2 2" xfId="5548" xr:uid="{00000000-0005-0000-0000-0000930C0000}"/>
    <cellStyle name="40% - Dekorfärg1 26 2 3" xfId="4064" xr:uid="{00000000-0005-0000-0000-0000940C0000}"/>
    <cellStyle name="40% - Dekorfärg1 26 3" xfId="1989" xr:uid="{00000000-0005-0000-0000-0000950C0000}"/>
    <cellStyle name="40% - Dekorfärg1 26 3 2" xfId="4962" xr:uid="{00000000-0005-0000-0000-0000960C0000}"/>
    <cellStyle name="40% - Dekorfärg1 26 4" xfId="3478" xr:uid="{00000000-0005-0000-0000-0000970C0000}"/>
    <cellStyle name="40% - Dekorfärg1 27" xfId="503" xr:uid="{00000000-0005-0000-0000-0000980C0000}"/>
    <cellStyle name="40% - Dekorfärg1 27 2" xfId="1101" xr:uid="{00000000-0005-0000-0000-0000990C0000}"/>
    <cellStyle name="40% - Dekorfärg1 27 2 2" xfId="2589" xr:uid="{00000000-0005-0000-0000-00009A0C0000}"/>
    <cellStyle name="40% - Dekorfärg1 27 2 2 2" xfId="5562" xr:uid="{00000000-0005-0000-0000-00009B0C0000}"/>
    <cellStyle name="40% - Dekorfärg1 27 2 3" xfId="4078" xr:uid="{00000000-0005-0000-0000-00009C0C0000}"/>
    <cellStyle name="40% - Dekorfärg1 27 3" xfId="2003" xr:uid="{00000000-0005-0000-0000-00009D0C0000}"/>
    <cellStyle name="40% - Dekorfärg1 27 3 2" xfId="4976" xr:uid="{00000000-0005-0000-0000-00009E0C0000}"/>
    <cellStyle name="40% - Dekorfärg1 27 4" xfId="3492" xr:uid="{00000000-0005-0000-0000-00009F0C0000}"/>
    <cellStyle name="40% - Dekorfärg1 28" xfId="517" xr:uid="{00000000-0005-0000-0000-0000A00C0000}"/>
    <cellStyle name="40% - Dekorfärg1 28 2" xfId="1115" xr:uid="{00000000-0005-0000-0000-0000A10C0000}"/>
    <cellStyle name="40% - Dekorfärg1 28 2 2" xfId="2603" xr:uid="{00000000-0005-0000-0000-0000A20C0000}"/>
    <cellStyle name="40% - Dekorfärg1 28 2 2 2" xfId="5576" xr:uid="{00000000-0005-0000-0000-0000A30C0000}"/>
    <cellStyle name="40% - Dekorfärg1 28 2 3" xfId="4092" xr:uid="{00000000-0005-0000-0000-0000A40C0000}"/>
    <cellStyle name="40% - Dekorfärg1 28 3" xfId="2017" xr:uid="{00000000-0005-0000-0000-0000A50C0000}"/>
    <cellStyle name="40% - Dekorfärg1 28 3 2" xfId="4990" xr:uid="{00000000-0005-0000-0000-0000A60C0000}"/>
    <cellStyle name="40% - Dekorfärg1 28 4" xfId="3506" xr:uid="{00000000-0005-0000-0000-0000A70C0000}"/>
    <cellStyle name="40% - Dekorfärg1 29" xfId="535" xr:uid="{00000000-0005-0000-0000-0000A80C0000}"/>
    <cellStyle name="40% - Dekorfärg1 29 2" xfId="1132" xr:uid="{00000000-0005-0000-0000-0000A90C0000}"/>
    <cellStyle name="40% - Dekorfärg1 29 2 2" xfId="2620" xr:uid="{00000000-0005-0000-0000-0000AA0C0000}"/>
    <cellStyle name="40% - Dekorfärg1 29 2 2 2" xfId="5593" xr:uid="{00000000-0005-0000-0000-0000AB0C0000}"/>
    <cellStyle name="40% - Dekorfärg1 29 2 3" xfId="4109" xr:uid="{00000000-0005-0000-0000-0000AC0C0000}"/>
    <cellStyle name="40% - Dekorfärg1 29 3" xfId="2034" xr:uid="{00000000-0005-0000-0000-0000AD0C0000}"/>
    <cellStyle name="40% - Dekorfärg1 29 3 2" xfId="5007" xr:uid="{00000000-0005-0000-0000-0000AE0C0000}"/>
    <cellStyle name="40% - Dekorfärg1 29 4" xfId="3523" xr:uid="{00000000-0005-0000-0000-0000AF0C0000}"/>
    <cellStyle name="40% - Dekorfärg1 3" xfId="70" xr:uid="{00000000-0005-0000-0000-0000B00C0000}"/>
    <cellStyle name="40% - Dekorfärg1 3 2" xfId="173" xr:uid="{00000000-0005-0000-0000-0000B10C0000}"/>
    <cellStyle name="40% - Dekorfärg1 3 2 2" xfId="774" xr:uid="{00000000-0005-0000-0000-0000B20C0000}"/>
    <cellStyle name="40% - Dekorfärg1 3 2 2 2" xfId="2262" xr:uid="{00000000-0005-0000-0000-0000B30C0000}"/>
    <cellStyle name="40% - Dekorfärg1 3 2 2 2 2" xfId="5235" xr:uid="{00000000-0005-0000-0000-0000B40C0000}"/>
    <cellStyle name="40% - Dekorfärg1 3 2 2 3" xfId="3751" xr:uid="{00000000-0005-0000-0000-0000B50C0000}"/>
    <cellStyle name="40% - Dekorfärg1 3 2 3" xfId="1676" xr:uid="{00000000-0005-0000-0000-0000B60C0000}"/>
    <cellStyle name="40% - Dekorfärg1 3 2 3 2" xfId="4649" xr:uid="{00000000-0005-0000-0000-0000B70C0000}"/>
    <cellStyle name="40% - Dekorfärg1 3 2 4" xfId="3165" xr:uid="{00000000-0005-0000-0000-0000B80C0000}"/>
    <cellStyle name="40% - Dekorfärg1 3 3" xfId="672" xr:uid="{00000000-0005-0000-0000-0000B90C0000}"/>
    <cellStyle name="40% - Dekorfärg1 3 3 2" xfId="2161" xr:uid="{00000000-0005-0000-0000-0000BA0C0000}"/>
    <cellStyle name="40% - Dekorfärg1 3 3 2 2" xfId="5134" xr:uid="{00000000-0005-0000-0000-0000BB0C0000}"/>
    <cellStyle name="40% - Dekorfärg1 3 3 3" xfId="3650" xr:uid="{00000000-0005-0000-0000-0000BC0C0000}"/>
    <cellStyle name="40% - Dekorfärg1 3 4" xfId="1574" xr:uid="{00000000-0005-0000-0000-0000BD0C0000}"/>
    <cellStyle name="40% - Dekorfärg1 3 4 2" xfId="4547" xr:uid="{00000000-0005-0000-0000-0000BE0C0000}"/>
    <cellStyle name="40% - Dekorfärg1 3 5" xfId="3064" xr:uid="{00000000-0005-0000-0000-0000BF0C0000}"/>
    <cellStyle name="40% - Dekorfärg1 30" xfId="549" xr:uid="{00000000-0005-0000-0000-0000C00C0000}"/>
    <cellStyle name="40% - Dekorfärg1 30 2" xfId="1146" xr:uid="{00000000-0005-0000-0000-0000C10C0000}"/>
    <cellStyle name="40% - Dekorfärg1 30 2 2" xfId="2634" xr:uid="{00000000-0005-0000-0000-0000C20C0000}"/>
    <cellStyle name="40% - Dekorfärg1 30 2 2 2" xfId="5607" xr:uid="{00000000-0005-0000-0000-0000C30C0000}"/>
    <cellStyle name="40% - Dekorfärg1 30 2 3" xfId="4123" xr:uid="{00000000-0005-0000-0000-0000C40C0000}"/>
    <cellStyle name="40% - Dekorfärg1 30 3" xfId="2048" xr:uid="{00000000-0005-0000-0000-0000C50C0000}"/>
    <cellStyle name="40% - Dekorfärg1 30 3 2" xfId="5021" xr:uid="{00000000-0005-0000-0000-0000C60C0000}"/>
    <cellStyle name="40% - Dekorfärg1 30 4" xfId="3537" xr:uid="{00000000-0005-0000-0000-0000C70C0000}"/>
    <cellStyle name="40% - Dekorfärg1 31" xfId="563" xr:uid="{00000000-0005-0000-0000-0000C80C0000}"/>
    <cellStyle name="40% - Dekorfärg1 31 2" xfId="1160" xr:uid="{00000000-0005-0000-0000-0000C90C0000}"/>
    <cellStyle name="40% - Dekorfärg1 31 2 2" xfId="2648" xr:uid="{00000000-0005-0000-0000-0000CA0C0000}"/>
    <cellStyle name="40% - Dekorfärg1 31 2 2 2" xfId="5621" xr:uid="{00000000-0005-0000-0000-0000CB0C0000}"/>
    <cellStyle name="40% - Dekorfärg1 31 2 3" xfId="4137" xr:uid="{00000000-0005-0000-0000-0000CC0C0000}"/>
    <cellStyle name="40% - Dekorfärg1 31 3" xfId="2062" xr:uid="{00000000-0005-0000-0000-0000CD0C0000}"/>
    <cellStyle name="40% - Dekorfärg1 31 3 2" xfId="5035" xr:uid="{00000000-0005-0000-0000-0000CE0C0000}"/>
    <cellStyle name="40% - Dekorfärg1 31 4" xfId="3551" xr:uid="{00000000-0005-0000-0000-0000CF0C0000}"/>
    <cellStyle name="40% - Dekorfärg1 32" xfId="577" xr:uid="{00000000-0005-0000-0000-0000D00C0000}"/>
    <cellStyle name="40% - Dekorfärg1 32 2" xfId="1174" xr:uid="{00000000-0005-0000-0000-0000D10C0000}"/>
    <cellStyle name="40% - Dekorfärg1 32 2 2" xfId="2662" xr:uid="{00000000-0005-0000-0000-0000D20C0000}"/>
    <cellStyle name="40% - Dekorfärg1 32 2 2 2" xfId="5635" xr:uid="{00000000-0005-0000-0000-0000D30C0000}"/>
    <cellStyle name="40% - Dekorfärg1 32 2 3" xfId="4151" xr:uid="{00000000-0005-0000-0000-0000D40C0000}"/>
    <cellStyle name="40% - Dekorfärg1 32 3" xfId="2076" xr:uid="{00000000-0005-0000-0000-0000D50C0000}"/>
    <cellStyle name="40% - Dekorfärg1 32 3 2" xfId="5049" xr:uid="{00000000-0005-0000-0000-0000D60C0000}"/>
    <cellStyle name="40% - Dekorfärg1 32 4" xfId="3565" xr:uid="{00000000-0005-0000-0000-0000D70C0000}"/>
    <cellStyle name="40% - Dekorfärg1 33" xfId="591" xr:uid="{00000000-0005-0000-0000-0000D80C0000}"/>
    <cellStyle name="40% - Dekorfärg1 33 2" xfId="1188" xr:uid="{00000000-0005-0000-0000-0000D90C0000}"/>
    <cellStyle name="40% - Dekorfärg1 33 2 2" xfId="2676" xr:uid="{00000000-0005-0000-0000-0000DA0C0000}"/>
    <cellStyle name="40% - Dekorfärg1 33 2 2 2" xfId="5649" xr:uid="{00000000-0005-0000-0000-0000DB0C0000}"/>
    <cellStyle name="40% - Dekorfärg1 33 2 3" xfId="4165" xr:uid="{00000000-0005-0000-0000-0000DC0C0000}"/>
    <cellStyle name="40% - Dekorfärg1 33 3" xfId="2090" xr:uid="{00000000-0005-0000-0000-0000DD0C0000}"/>
    <cellStyle name="40% - Dekorfärg1 33 3 2" xfId="5063" xr:uid="{00000000-0005-0000-0000-0000DE0C0000}"/>
    <cellStyle name="40% - Dekorfärg1 33 4" xfId="3579" xr:uid="{00000000-0005-0000-0000-0000DF0C0000}"/>
    <cellStyle name="40% - Dekorfärg1 34" xfId="605" xr:uid="{00000000-0005-0000-0000-0000E00C0000}"/>
    <cellStyle name="40% - Dekorfärg1 34 2" xfId="1202" xr:uid="{00000000-0005-0000-0000-0000E10C0000}"/>
    <cellStyle name="40% - Dekorfärg1 34 2 2" xfId="2690" xr:uid="{00000000-0005-0000-0000-0000E20C0000}"/>
    <cellStyle name="40% - Dekorfärg1 34 2 2 2" xfId="5663" xr:uid="{00000000-0005-0000-0000-0000E30C0000}"/>
    <cellStyle name="40% - Dekorfärg1 34 2 3" xfId="4179" xr:uid="{00000000-0005-0000-0000-0000E40C0000}"/>
    <cellStyle name="40% - Dekorfärg1 34 3" xfId="2104" xr:uid="{00000000-0005-0000-0000-0000E50C0000}"/>
    <cellStyle name="40% - Dekorfärg1 34 3 2" xfId="5077" xr:uid="{00000000-0005-0000-0000-0000E60C0000}"/>
    <cellStyle name="40% - Dekorfärg1 34 4" xfId="3593" xr:uid="{00000000-0005-0000-0000-0000E70C0000}"/>
    <cellStyle name="40% - Dekorfärg1 35" xfId="619" xr:uid="{00000000-0005-0000-0000-0000E80C0000}"/>
    <cellStyle name="40% - Dekorfärg1 35 2" xfId="1216" xr:uid="{00000000-0005-0000-0000-0000E90C0000}"/>
    <cellStyle name="40% - Dekorfärg1 35 2 2" xfId="2704" xr:uid="{00000000-0005-0000-0000-0000EA0C0000}"/>
    <cellStyle name="40% - Dekorfärg1 35 2 2 2" xfId="5677" xr:uid="{00000000-0005-0000-0000-0000EB0C0000}"/>
    <cellStyle name="40% - Dekorfärg1 35 2 3" xfId="4193" xr:uid="{00000000-0005-0000-0000-0000EC0C0000}"/>
    <cellStyle name="40% - Dekorfärg1 35 3" xfId="2118" xr:uid="{00000000-0005-0000-0000-0000ED0C0000}"/>
    <cellStyle name="40% - Dekorfärg1 35 3 2" xfId="5091" xr:uid="{00000000-0005-0000-0000-0000EE0C0000}"/>
    <cellStyle name="40% - Dekorfärg1 35 4" xfId="3607" xr:uid="{00000000-0005-0000-0000-0000EF0C0000}"/>
    <cellStyle name="40% - Dekorfärg1 4" xfId="84" xr:uid="{00000000-0005-0000-0000-0000F00C0000}"/>
    <cellStyle name="40% - Dekorfärg1 4 2" xfId="187" xr:uid="{00000000-0005-0000-0000-0000F10C0000}"/>
    <cellStyle name="40% - Dekorfärg1 4 2 2" xfId="788" xr:uid="{00000000-0005-0000-0000-0000F20C0000}"/>
    <cellStyle name="40% - Dekorfärg1 4 2 2 2" xfId="2276" xr:uid="{00000000-0005-0000-0000-0000F30C0000}"/>
    <cellStyle name="40% - Dekorfärg1 4 2 2 2 2" xfId="5249" xr:uid="{00000000-0005-0000-0000-0000F40C0000}"/>
    <cellStyle name="40% - Dekorfärg1 4 2 2 3" xfId="3765" xr:uid="{00000000-0005-0000-0000-0000F50C0000}"/>
    <cellStyle name="40% - Dekorfärg1 4 2 3" xfId="1690" xr:uid="{00000000-0005-0000-0000-0000F60C0000}"/>
    <cellStyle name="40% - Dekorfärg1 4 2 3 2" xfId="4663" xr:uid="{00000000-0005-0000-0000-0000F70C0000}"/>
    <cellStyle name="40% - Dekorfärg1 4 2 4" xfId="3179" xr:uid="{00000000-0005-0000-0000-0000F80C0000}"/>
    <cellStyle name="40% - Dekorfärg1 4 3" xfId="686" xr:uid="{00000000-0005-0000-0000-0000F90C0000}"/>
    <cellStyle name="40% - Dekorfärg1 4 3 2" xfId="2175" xr:uid="{00000000-0005-0000-0000-0000FA0C0000}"/>
    <cellStyle name="40% - Dekorfärg1 4 3 2 2" xfId="5148" xr:uid="{00000000-0005-0000-0000-0000FB0C0000}"/>
    <cellStyle name="40% - Dekorfärg1 4 3 3" xfId="3664" xr:uid="{00000000-0005-0000-0000-0000FC0C0000}"/>
    <cellStyle name="40% - Dekorfärg1 4 4" xfId="1588" xr:uid="{00000000-0005-0000-0000-0000FD0C0000}"/>
    <cellStyle name="40% - Dekorfärg1 4 4 2" xfId="4561" xr:uid="{00000000-0005-0000-0000-0000FE0C0000}"/>
    <cellStyle name="40% - Dekorfärg1 4 5" xfId="3078" xr:uid="{00000000-0005-0000-0000-0000FF0C0000}"/>
    <cellStyle name="40% - Dekorfärg1 5" xfId="98" xr:uid="{00000000-0005-0000-0000-0000000D0000}"/>
    <cellStyle name="40% - Dekorfärg1 5 2" xfId="201" xr:uid="{00000000-0005-0000-0000-0000010D0000}"/>
    <cellStyle name="40% - Dekorfärg1 5 2 2" xfId="802" xr:uid="{00000000-0005-0000-0000-0000020D0000}"/>
    <cellStyle name="40% - Dekorfärg1 5 2 2 2" xfId="2290" xr:uid="{00000000-0005-0000-0000-0000030D0000}"/>
    <cellStyle name="40% - Dekorfärg1 5 2 2 2 2" xfId="5263" xr:uid="{00000000-0005-0000-0000-0000040D0000}"/>
    <cellStyle name="40% - Dekorfärg1 5 2 2 3" xfId="3779" xr:uid="{00000000-0005-0000-0000-0000050D0000}"/>
    <cellStyle name="40% - Dekorfärg1 5 2 3" xfId="1704" xr:uid="{00000000-0005-0000-0000-0000060D0000}"/>
    <cellStyle name="40% - Dekorfärg1 5 2 3 2" xfId="4677" xr:uid="{00000000-0005-0000-0000-0000070D0000}"/>
    <cellStyle name="40% - Dekorfärg1 5 2 4" xfId="3193" xr:uid="{00000000-0005-0000-0000-0000080D0000}"/>
    <cellStyle name="40% - Dekorfärg1 5 3" xfId="700" xr:uid="{00000000-0005-0000-0000-0000090D0000}"/>
    <cellStyle name="40% - Dekorfärg1 5 3 2" xfId="2189" xr:uid="{00000000-0005-0000-0000-00000A0D0000}"/>
    <cellStyle name="40% - Dekorfärg1 5 3 2 2" xfId="5162" xr:uid="{00000000-0005-0000-0000-00000B0D0000}"/>
    <cellStyle name="40% - Dekorfärg1 5 3 3" xfId="3678" xr:uid="{00000000-0005-0000-0000-00000C0D0000}"/>
    <cellStyle name="40% - Dekorfärg1 5 4" xfId="1602" xr:uid="{00000000-0005-0000-0000-00000D0D0000}"/>
    <cellStyle name="40% - Dekorfärg1 5 4 2" xfId="4575" xr:uid="{00000000-0005-0000-0000-00000E0D0000}"/>
    <cellStyle name="40% - Dekorfärg1 5 5" xfId="3092" xr:uid="{00000000-0005-0000-0000-00000F0D0000}"/>
    <cellStyle name="40% - Dekorfärg1 6" xfId="112" xr:uid="{00000000-0005-0000-0000-0000100D0000}"/>
    <cellStyle name="40% - Dekorfärg1 6 2" xfId="215" xr:uid="{00000000-0005-0000-0000-0000110D0000}"/>
    <cellStyle name="40% - Dekorfärg1 6 2 2" xfId="816" xr:uid="{00000000-0005-0000-0000-0000120D0000}"/>
    <cellStyle name="40% - Dekorfärg1 6 2 2 2" xfId="2304" xr:uid="{00000000-0005-0000-0000-0000130D0000}"/>
    <cellStyle name="40% - Dekorfärg1 6 2 2 2 2" xfId="5277" xr:uid="{00000000-0005-0000-0000-0000140D0000}"/>
    <cellStyle name="40% - Dekorfärg1 6 2 2 3" xfId="3793" xr:uid="{00000000-0005-0000-0000-0000150D0000}"/>
    <cellStyle name="40% - Dekorfärg1 6 2 3" xfId="1718" xr:uid="{00000000-0005-0000-0000-0000160D0000}"/>
    <cellStyle name="40% - Dekorfärg1 6 2 3 2" xfId="4691" xr:uid="{00000000-0005-0000-0000-0000170D0000}"/>
    <cellStyle name="40% - Dekorfärg1 6 2 4" xfId="3207" xr:uid="{00000000-0005-0000-0000-0000180D0000}"/>
    <cellStyle name="40% - Dekorfärg1 6 3" xfId="714" xr:uid="{00000000-0005-0000-0000-0000190D0000}"/>
    <cellStyle name="40% - Dekorfärg1 6 3 2" xfId="2203" xr:uid="{00000000-0005-0000-0000-00001A0D0000}"/>
    <cellStyle name="40% - Dekorfärg1 6 3 2 2" xfId="5176" xr:uid="{00000000-0005-0000-0000-00001B0D0000}"/>
    <cellStyle name="40% - Dekorfärg1 6 3 3" xfId="3692" xr:uid="{00000000-0005-0000-0000-00001C0D0000}"/>
    <cellStyle name="40% - Dekorfärg1 6 4" xfId="1616" xr:uid="{00000000-0005-0000-0000-00001D0D0000}"/>
    <cellStyle name="40% - Dekorfärg1 6 4 2" xfId="4589" xr:uid="{00000000-0005-0000-0000-00001E0D0000}"/>
    <cellStyle name="40% - Dekorfärg1 6 5" xfId="3106" xr:uid="{00000000-0005-0000-0000-00001F0D0000}"/>
    <cellStyle name="40% - Dekorfärg1 7" xfId="126" xr:uid="{00000000-0005-0000-0000-0000200D0000}"/>
    <cellStyle name="40% - Dekorfärg1 7 2" xfId="229" xr:uid="{00000000-0005-0000-0000-0000210D0000}"/>
    <cellStyle name="40% - Dekorfärg1 7 2 2" xfId="830" xr:uid="{00000000-0005-0000-0000-0000220D0000}"/>
    <cellStyle name="40% - Dekorfärg1 7 2 2 2" xfId="2318" xr:uid="{00000000-0005-0000-0000-0000230D0000}"/>
    <cellStyle name="40% - Dekorfärg1 7 2 2 2 2" xfId="5291" xr:uid="{00000000-0005-0000-0000-0000240D0000}"/>
    <cellStyle name="40% - Dekorfärg1 7 2 2 3" xfId="3807" xr:uid="{00000000-0005-0000-0000-0000250D0000}"/>
    <cellStyle name="40% - Dekorfärg1 7 2 3" xfId="1732" xr:uid="{00000000-0005-0000-0000-0000260D0000}"/>
    <cellStyle name="40% - Dekorfärg1 7 2 3 2" xfId="4705" xr:uid="{00000000-0005-0000-0000-0000270D0000}"/>
    <cellStyle name="40% - Dekorfärg1 7 2 4" xfId="3221" xr:uid="{00000000-0005-0000-0000-0000280D0000}"/>
    <cellStyle name="40% - Dekorfärg1 7 3" xfId="728" xr:uid="{00000000-0005-0000-0000-0000290D0000}"/>
    <cellStyle name="40% - Dekorfärg1 7 3 2" xfId="2217" xr:uid="{00000000-0005-0000-0000-00002A0D0000}"/>
    <cellStyle name="40% - Dekorfärg1 7 3 2 2" xfId="5190" xr:uid="{00000000-0005-0000-0000-00002B0D0000}"/>
    <cellStyle name="40% - Dekorfärg1 7 3 3" xfId="3706" xr:uid="{00000000-0005-0000-0000-00002C0D0000}"/>
    <cellStyle name="40% - Dekorfärg1 7 4" xfId="1630" xr:uid="{00000000-0005-0000-0000-00002D0D0000}"/>
    <cellStyle name="40% - Dekorfärg1 7 4 2" xfId="4603" xr:uid="{00000000-0005-0000-0000-00002E0D0000}"/>
    <cellStyle name="40% - Dekorfärg1 7 5" xfId="3120" xr:uid="{00000000-0005-0000-0000-00002F0D0000}"/>
    <cellStyle name="40% - Dekorfärg1 8" xfId="140" xr:uid="{00000000-0005-0000-0000-0000300D0000}"/>
    <cellStyle name="40% - Dekorfärg1 8 2" xfId="742" xr:uid="{00000000-0005-0000-0000-0000310D0000}"/>
    <cellStyle name="40% - Dekorfärg1 8 2 2" xfId="2231" xr:uid="{00000000-0005-0000-0000-0000320D0000}"/>
    <cellStyle name="40% - Dekorfärg1 8 2 2 2" xfId="5204" xr:uid="{00000000-0005-0000-0000-0000330D0000}"/>
    <cellStyle name="40% - Dekorfärg1 8 2 3" xfId="3720" xr:uid="{00000000-0005-0000-0000-0000340D0000}"/>
    <cellStyle name="40% - Dekorfärg1 8 3" xfId="1644" xr:uid="{00000000-0005-0000-0000-0000350D0000}"/>
    <cellStyle name="40% - Dekorfärg1 8 3 2" xfId="4617" xr:uid="{00000000-0005-0000-0000-0000360D0000}"/>
    <cellStyle name="40% - Dekorfärg1 8 4" xfId="3134" xr:uid="{00000000-0005-0000-0000-0000370D0000}"/>
    <cellStyle name="40% - Dekorfärg1 9" xfId="245" xr:uid="{00000000-0005-0000-0000-0000380D0000}"/>
    <cellStyle name="40% - Dekorfärg1 9 2" xfId="846" xr:uid="{00000000-0005-0000-0000-0000390D0000}"/>
    <cellStyle name="40% - Dekorfärg1 9 2 2" xfId="2334" xr:uid="{00000000-0005-0000-0000-00003A0D0000}"/>
    <cellStyle name="40% - Dekorfärg1 9 2 2 2" xfId="5307" xr:uid="{00000000-0005-0000-0000-00003B0D0000}"/>
    <cellStyle name="40% - Dekorfärg1 9 2 3" xfId="3823" xr:uid="{00000000-0005-0000-0000-00003C0D0000}"/>
    <cellStyle name="40% - Dekorfärg1 9 3" xfId="1748" xr:uid="{00000000-0005-0000-0000-00003D0D0000}"/>
    <cellStyle name="40% - Dekorfärg1 9 3 2" xfId="4721" xr:uid="{00000000-0005-0000-0000-00003E0D0000}"/>
    <cellStyle name="40% - Dekorfärg1 9 4" xfId="3237" xr:uid="{00000000-0005-0000-0000-00003F0D0000}"/>
    <cellStyle name="40% - Dekorfärg2 10" xfId="261" xr:uid="{00000000-0005-0000-0000-0000400D0000}"/>
    <cellStyle name="40% - Dekorfärg2 10 2" xfId="862" xr:uid="{00000000-0005-0000-0000-0000410D0000}"/>
    <cellStyle name="40% - Dekorfärg2 10 2 2" xfId="2350" xr:uid="{00000000-0005-0000-0000-0000420D0000}"/>
    <cellStyle name="40% - Dekorfärg2 10 2 2 2" xfId="5323" xr:uid="{00000000-0005-0000-0000-0000430D0000}"/>
    <cellStyle name="40% - Dekorfärg2 10 2 3" xfId="3839" xr:uid="{00000000-0005-0000-0000-0000440D0000}"/>
    <cellStyle name="40% - Dekorfärg2 10 3" xfId="1764" xr:uid="{00000000-0005-0000-0000-0000450D0000}"/>
    <cellStyle name="40% - Dekorfärg2 10 3 2" xfId="4737" xr:uid="{00000000-0005-0000-0000-0000460D0000}"/>
    <cellStyle name="40% - Dekorfärg2 10 4" xfId="3253" xr:uid="{00000000-0005-0000-0000-0000470D0000}"/>
    <cellStyle name="40% - Dekorfärg2 11" xfId="275" xr:uid="{00000000-0005-0000-0000-0000480D0000}"/>
    <cellStyle name="40% - Dekorfärg2 11 2" xfId="876" xr:uid="{00000000-0005-0000-0000-0000490D0000}"/>
    <cellStyle name="40% - Dekorfärg2 11 2 2" xfId="2364" xr:uid="{00000000-0005-0000-0000-00004A0D0000}"/>
    <cellStyle name="40% - Dekorfärg2 11 2 2 2" xfId="5337" xr:uid="{00000000-0005-0000-0000-00004B0D0000}"/>
    <cellStyle name="40% - Dekorfärg2 11 2 3" xfId="3853" xr:uid="{00000000-0005-0000-0000-00004C0D0000}"/>
    <cellStyle name="40% - Dekorfärg2 11 3" xfId="1778" xr:uid="{00000000-0005-0000-0000-00004D0D0000}"/>
    <cellStyle name="40% - Dekorfärg2 11 3 2" xfId="4751" xr:uid="{00000000-0005-0000-0000-00004E0D0000}"/>
    <cellStyle name="40% - Dekorfärg2 11 4" xfId="3267" xr:uid="{00000000-0005-0000-0000-00004F0D0000}"/>
    <cellStyle name="40% - Dekorfärg2 12" xfId="289" xr:uid="{00000000-0005-0000-0000-0000500D0000}"/>
    <cellStyle name="40% - Dekorfärg2 12 2" xfId="890" xr:uid="{00000000-0005-0000-0000-0000510D0000}"/>
    <cellStyle name="40% - Dekorfärg2 12 2 2" xfId="2378" xr:uid="{00000000-0005-0000-0000-0000520D0000}"/>
    <cellStyle name="40% - Dekorfärg2 12 2 2 2" xfId="5351" xr:uid="{00000000-0005-0000-0000-0000530D0000}"/>
    <cellStyle name="40% - Dekorfärg2 12 2 3" xfId="3867" xr:uid="{00000000-0005-0000-0000-0000540D0000}"/>
    <cellStyle name="40% - Dekorfärg2 12 3" xfId="1792" xr:uid="{00000000-0005-0000-0000-0000550D0000}"/>
    <cellStyle name="40% - Dekorfärg2 12 3 2" xfId="4765" xr:uid="{00000000-0005-0000-0000-0000560D0000}"/>
    <cellStyle name="40% - Dekorfärg2 12 4" xfId="3281" xr:uid="{00000000-0005-0000-0000-0000570D0000}"/>
    <cellStyle name="40% - Dekorfärg2 13" xfId="305" xr:uid="{00000000-0005-0000-0000-0000580D0000}"/>
    <cellStyle name="40% - Dekorfärg2 13 2" xfId="906" xr:uid="{00000000-0005-0000-0000-0000590D0000}"/>
    <cellStyle name="40% - Dekorfärg2 13 2 2" xfId="2394" xr:uid="{00000000-0005-0000-0000-00005A0D0000}"/>
    <cellStyle name="40% - Dekorfärg2 13 2 2 2" xfId="5367" xr:uid="{00000000-0005-0000-0000-00005B0D0000}"/>
    <cellStyle name="40% - Dekorfärg2 13 2 3" xfId="3883" xr:uid="{00000000-0005-0000-0000-00005C0D0000}"/>
    <cellStyle name="40% - Dekorfärg2 13 3" xfId="1808" xr:uid="{00000000-0005-0000-0000-00005D0D0000}"/>
    <cellStyle name="40% - Dekorfärg2 13 3 2" xfId="4781" xr:uid="{00000000-0005-0000-0000-00005E0D0000}"/>
    <cellStyle name="40% - Dekorfärg2 13 4" xfId="3297" xr:uid="{00000000-0005-0000-0000-00005F0D0000}"/>
    <cellStyle name="40% - Dekorfärg2 14" xfId="317" xr:uid="{00000000-0005-0000-0000-0000600D0000}"/>
    <cellStyle name="40% - Dekorfärg2 14 2" xfId="918" xr:uid="{00000000-0005-0000-0000-0000610D0000}"/>
    <cellStyle name="40% - Dekorfärg2 14 2 2" xfId="2406" xr:uid="{00000000-0005-0000-0000-0000620D0000}"/>
    <cellStyle name="40% - Dekorfärg2 14 2 2 2" xfId="5379" xr:uid="{00000000-0005-0000-0000-0000630D0000}"/>
    <cellStyle name="40% - Dekorfärg2 14 2 3" xfId="3895" xr:uid="{00000000-0005-0000-0000-0000640D0000}"/>
    <cellStyle name="40% - Dekorfärg2 14 3" xfId="1820" xr:uid="{00000000-0005-0000-0000-0000650D0000}"/>
    <cellStyle name="40% - Dekorfärg2 14 3 2" xfId="4793" xr:uid="{00000000-0005-0000-0000-0000660D0000}"/>
    <cellStyle name="40% - Dekorfärg2 14 4" xfId="3309" xr:uid="{00000000-0005-0000-0000-0000670D0000}"/>
    <cellStyle name="40% - Dekorfärg2 15" xfId="331" xr:uid="{00000000-0005-0000-0000-0000680D0000}"/>
    <cellStyle name="40% - Dekorfärg2 15 2" xfId="932" xr:uid="{00000000-0005-0000-0000-0000690D0000}"/>
    <cellStyle name="40% - Dekorfärg2 15 2 2" xfId="2420" xr:uid="{00000000-0005-0000-0000-00006A0D0000}"/>
    <cellStyle name="40% - Dekorfärg2 15 2 2 2" xfId="5393" xr:uid="{00000000-0005-0000-0000-00006B0D0000}"/>
    <cellStyle name="40% - Dekorfärg2 15 2 3" xfId="3909" xr:uid="{00000000-0005-0000-0000-00006C0D0000}"/>
    <cellStyle name="40% - Dekorfärg2 15 3" xfId="1834" xr:uid="{00000000-0005-0000-0000-00006D0D0000}"/>
    <cellStyle name="40% - Dekorfärg2 15 3 2" xfId="4807" xr:uid="{00000000-0005-0000-0000-00006E0D0000}"/>
    <cellStyle name="40% - Dekorfärg2 15 4" xfId="3323" xr:uid="{00000000-0005-0000-0000-00006F0D0000}"/>
    <cellStyle name="40% - Dekorfärg2 16" xfId="345" xr:uid="{00000000-0005-0000-0000-0000700D0000}"/>
    <cellStyle name="40% - Dekorfärg2 16 2" xfId="946" xr:uid="{00000000-0005-0000-0000-0000710D0000}"/>
    <cellStyle name="40% - Dekorfärg2 16 2 2" xfId="2434" xr:uid="{00000000-0005-0000-0000-0000720D0000}"/>
    <cellStyle name="40% - Dekorfärg2 16 2 2 2" xfId="5407" xr:uid="{00000000-0005-0000-0000-0000730D0000}"/>
    <cellStyle name="40% - Dekorfärg2 16 2 3" xfId="3923" xr:uid="{00000000-0005-0000-0000-0000740D0000}"/>
    <cellStyle name="40% - Dekorfärg2 16 3" xfId="1848" xr:uid="{00000000-0005-0000-0000-0000750D0000}"/>
    <cellStyle name="40% - Dekorfärg2 16 3 2" xfId="4821" xr:uid="{00000000-0005-0000-0000-0000760D0000}"/>
    <cellStyle name="40% - Dekorfärg2 16 4" xfId="3337" xr:uid="{00000000-0005-0000-0000-0000770D0000}"/>
    <cellStyle name="40% - Dekorfärg2 17" xfId="359" xr:uid="{00000000-0005-0000-0000-0000780D0000}"/>
    <cellStyle name="40% - Dekorfärg2 17 2" xfId="960" xr:uid="{00000000-0005-0000-0000-0000790D0000}"/>
    <cellStyle name="40% - Dekorfärg2 17 2 2" xfId="2448" xr:uid="{00000000-0005-0000-0000-00007A0D0000}"/>
    <cellStyle name="40% - Dekorfärg2 17 2 2 2" xfId="5421" xr:uid="{00000000-0005-0000-0000-00007B0D0000}"/>
    <cellStyle name="40% - Dekorfärg2 17 2 3" xfId="3937" xr:uid="{00000000-0005-0000-0000-00007C0D0000}"/>
    <cellStyle name="40% - Dekorfärg2 17 3" xfId="1862" xr:uid="{00000000-0005-0000-0000-00007D0D0000}"/>
    <cellStyle name="40% - Dekorfärg2 17 3 2" xfId="4835" xr:uid="{00000000-0005-0000-0000-00007E0D0000}"/>
    <cellStyle name="40% - Dekorfärg2 17 4" xfId="3351" xr:uid="{00000000-0005-0000-0000-00007F0D0000}"/>
    <cellStyle name="40% - Dekorfärg2 18" xfId="373" xr:uid="{00000000-0005-0000-0000-0000800D0000}"/>
    <cellStyle name="40% - Dekorfärg2 18 2" xfId="974" xr:uid="{00000000-0005-0000-0000-0000810D0000}"/>
    <cellStyle name="40% - Dekorfärg2 18 2 2" xfId="2462" xr:uid="{00000000-0005-0000-0000-0000820D0000}"/>
    <cellStyle name="40% - Dekorfärg2 18 2 2 2" xfId="5435" xr:uid="{00000000-0005-0000-0000-0000830D0000}"/>
    <cellStyle name="40% - Dekorfärg2 18 2 3" xfId="3951" xr:uid="{00000000-0005-0000-0000-0000840D0000}"/>
    <cellStyle name="40% - Dekorfärg2 18 3" xfId="1876" xr:uid="{00000000-0005-0000-0000-0000850D0000}"/>
    <cellStyle name="40% - Dekorfärg2 18 3 2" xfId="4849" xr:uid="{00000000-0005-0000-0000-0000860D0000}"/>
    <cellStyle name="40% - Dekorfärg2 18 4" xfId="3365" xr:uid="{00000000-0005-0000-0000-0000870D0000}"/>
    <cellStyle name="40% - Dekorfärg2 19" xfId="391" xr:uid="{00000000-0005-0000-0000-0000880D0000}"/>
    <cellStyle name="40% - Dekorfärg2 19 2" xfId="989" xr:uid="{00000000-0005-0000-0000-0000890D0000}"/>
    <cellStyle name="40% - Dekorfärg2 19 2 2" xfId="2477" xr:uid="{00000000-0005-0000-0000-00008A0D0000}"/>
    <cellStyle name="40% - Dekorfärg2 19 2 2 2" xfId="5450" xr:uid="{00000000-0005-0000-0000-00008B0D0000}"/>
    <cellStyle name="40% - Dekorfärg2 19 2 3" xfId="3966" xr:uid="{00000000-0005-0000-0000-00008C0D0000}"/>
    <cellStyle name="40% - Dekorfärg2 19 3" xfId="1891" xr:uid="{00000000-0005-0000-0000-00008D0D0000}"/>
    <cellStyle name="40% - Dekorfärg2 19 3 2" xfId="4864" xr:uid="{00000000-0005-0000-0000-00008E0D0000}"/>
    <cellStyle name="40% - Dekorfärg2 19 4" xfId="3380" xr:uid="{00000000-0005-0000-0000-00008F0D0000}"/>
    <cellStyle name="40% - Dekorfärg2 2" xfId="58" xr:uid="{00000000-0005-0000-0000-0000900D0000}"/>
    <cellStyle name="40% - Dekorfärg2 2 2" xfId="161" xr:uid="{00000000-0005-0000-0000-0000910D0000}"/>
    <cellStyle name="40% - Dekorfärg2 2 2 2" xfId="762" xr:uid="{00000000-0005-0000-0000-0000920D0000}"/>
    <cellStyle name="40% - Dekorfärg2 2 2 2 2" xfId="2250" xr:uid="{00000000-0005-0000-0000-0000930D0000}"/>
    <cellStyle name="40% - Dekorfärg2 2 2 2 2 2" xfId="5223" xr:uid="{00000000-0005-0000-0000-0000940D0000}"/>
    <cellStyle name="40% - Dekorfärg2 2 2 2 3" xfId="3739" xr:uid="{00000000-0005-0000-0000-0000950D0000}"/>
    <cellStyle name="40% - Dekorfärg2 2 2 3" xfId="1664" xr:uid="{00000000-0005-0000-0000-0000960D0000}"/>
    <cellStyle name="40% - Dekorfärg2 2 2 3 2" xfId="4637" xr:uid="{00000000-0005-0000-0000-0000970D0000}"/>
    <cellStyle name="40% - Dekorfärg2 2 2 4" xfId="3153" xr:uid="{00000000-0005-0000-0000-0000980D0000}"/>
    <cellStyle name="40% - Dekorfärg2 2 3" xfId="660" xr:uid="{00000000-0005-0000-0000-0000990D0000}"/>
    <cellStyle name="40% - Dekorfärg2 2 3 2" xfId="2149" xr:uid="{00000000-0005-0000-0000-00009A0D0000}"/>
    <cellStyle name="40% - Dekorfärg2 2 3 2 2" xfId="5122" xr:uid="{00000000-0005-0000-0000-00009B0D0000}"/>
    <cellStyle name="40% - Dekorfärg2 2 3 3" xfId="3638" xr:uid="{00000000-0005-0000-0000-00009C0D0000}"/>
    <cellStyle name="40% - Dekorfärg2 2 4" xfId="1562" xr:uid="{00000000-0005-0000-0000-00009D0D0000}"/>
    <cellStyle name="40% - Dekorfärg2 2 4 2" xfId="4535" xr:uid="{00000000-0005-0000-0000-00009E0D0000}"/>
    <cellStyle name="40% - Dekorfärg2 2 5" xfId="3052" xr:uid="{00000000-0005-0000-0000-00009F0D0000}"/>
    <cellStyle name="40% - Dekorfärg2 20" xfId="407" xr:uid="{00000000-0005-0000-0000-0000A00D0000}"/>
    <cellStyle name="40% - Dekorfärg2 20 2" xfId="1005" xr:uid="{00000000-0005-0000-0000-0000A10D0000}"/>
    <cellStyle name="40% - Dekorfärg2 20 2 2" xfId="2493" xr:uid="{00000000-0005-0000-0000-0000A20D0000}"/>
    <cellStyle name="40% - Dekorfärg2 20 2 2 2" xfId="5466" xr:uid="{00000000-0005-0000-0000-0000A30D0000}"/>
    <cellStyle name="40% - Dekorfärg2 20 2 3" xfId="3982" xr:uid="{00000000-0005-0000-0000-0000A40D0000}"/>
    <cellStyle name="40% - Dekorfärg2 20 3" xfId="1907" xr:uid="{00000000-0005-0000-0000-0000A50D0000}"/>
    <cellStyle name="40% - Dekorfärg2 20 3 2" xfId="4880" xr:uid="{00000000-0005-0000-0000-0000A60D0000}"/>
    <cellStyle name="40% - Dekorfärg2 20 4" xfId="3396" xr:uid="{00000000-0005-0000-0000-0000A70D0000}"/>
    <cellStyle name="40% - Dekorfärg2 21" xfId="421" xr:uid="{00000000-0005-0000-0000-0000A80D0000}"/>
    <cellStyle name="40% - Dekorfärg2 21 2" xfId="1019" xr:uid="{00000000-0005-0000-0000-0000A90D0000}"/>
    <cellStyle name="40% - Dekorfärg2 21 2 2" xfId="2507" xr:uid="{00000000-0005-0000-0000-0000AA0D0000}"/>
    <cellStyle name="40% - Dekorfärg2 21 2 2 2" xfId="5480" xr:uid="{00000000-0005-0000-0000-0000AB0D0000}"/>
    <cellStyle name="40% - Dekorfärg2 21 2 3" xfId="3996" xr:uid="{00000000-0005-0000-0000-0000AC0D0000}"/>
    <cellStyle name="40% - Dekorfärg2 21 3" xfId="1921" xr:uid="{00000000-0005-0000-0000-0000AD0D0000}"/>
    <cellStyle name="40% - Dekorfärg2 21 3 2" xfId="4894" xr:uid="{00000000-0005-0000-0000-0000AE0D0000}"/>
    <cellStyle name="40% - Dekorfärg2 21 4" xfId="3410" xr:uid="{00000000-0005-0000-0000-0000AF0D0000}"/>
    <cellStyle name="40% - Dekorfärg2 22" xfId="435" xr:uid="{00000000-0005-0000-0000-0000B00D0000}"/>
    <cellStyle name="40% - Dekorfärg2 22 2" xfId="1033" xr:uid="{00000000-0005-0000-0000-0000B10D0000}"/>
    <cellStyle name="40% - Dekorfärg2 22 2 2" xfId="2521" xr:uid="{00000000-0005-0000-0000-0000B20D0000}"/>
    <cellStyle name="40% - Dekorfärg2 22 2 2 2" xfId="5494" xr:uid="{00000000-0005-0000-0000-0000B30D0000}"/>
    <cellStyle name="40% - Dekorfärg2 22 2 3" xfId="4010" xr:uid="{00000000-0005-0000-0000-0000B40D0000}"/>
    <cellStyle name="40% - Dekorfärg2 22 3" xfId="1935" xr:uid="{00000000-0005-0000-0000-0000B50D0000}"/>
    <cellStyle name="40% - Dekorfärg2 22 3 2" xfId="4908" xr:uid="{00000000-0005-0000-0000-0000B60D0000}"/>
    <cellStyle name="40% - Dekorfärg2 22 4" xfId="3424" xr:uid="{00000000-0005-0000-0000-0000B70D0000}"/>
    <cellStyle name="40% - Dekorfärg2 23" xfId="449" xr:uid="{00000000-0005-0000-0000-0000B80D0000}"/>
    <cellStyle name="40% - Dekorfärg2 23 2" xfId="1047" xr:uid="{00000000-0005-0000-0000-0000B90D0000}"/>
    <cellStyle name="40% - Dekorfärg2 23 2 2" xfId="2535" xr:uid="{00000000-0005-0000-0000-0000BA0D0000}"/>
    <cellStyle name="40% - Dekorfärg2 23 2 2 2" xfId="5508" xr:uid="{00000000-0005-0000-0000-0000BB0D0000}"/>
    <cellStyle name="40% - Dekorfärg2 23 2 3" xfId="4024" xr:uid="{00000000-0005-0000-0000-0000BC0D0000}"/>
    <cellStyle name="40% - Dekorfärg2 23 3" xfId="1949" xr:uid="{00000000-0005-0000-0000-0000BD0D0000}"/>
    <cellStyle name="40% - Dekorfärg2 23 3 2" xfId="4922" xr:uid="{00000000-0005-0000-0000-0000BE0D0000}"/>
    <cellStyle name="40% - Dekorfärg2 23 4" xfId="3438" xr:uid="{00000000-0005-0000-0000-0000BF0D0000}"/>
    <cellStyle name="40% - Dekorfärg2 24" xfId="463" xr:uid="{00000000-0005-0000-0000-0000C00D0000}"/>
    <cellStyle name="40% - Dekorfärg2 24 2" xfId="1061" xr:uid="{00000000-0005-0000-0000-0000C10D0000}"/>
    <cellStyle name="40% - Dekorfärg2 24 2 2" xfId="2549" xr:uid="{00000000-0005-0000-0000-0000C20D0000}"/>
    <cellStyle name="40% - Dekorfärg2 24 2 2 2" xfId="5522" xr:uid="{00000000-0005-0000-0000-0000C30D0000}"/>
    <cellStyle name="40% - Dekorfärg2 24 2 3" xfId="4038" xr:uid="{00000000-0005-0000-0000-0000C40D0000}"/>
    <cellStyle name="40% - Dekorfärg2 24 3" xfId="1963" xr:uid="{00000000-0005-0000-0000-0000C50D0000}"/>
    <cellStyle name="40% - Dekorfärg2 24 3 2" xfId="4936" xr:uid="{00000000-0005-0000-0000-0000C60D0000}"/>
    <cellStyle name="40% - Dekorfärg2 24 4" xfId="3452" xr:uid="{00000000-0005-0000-0000-0000C70D0000}"/>
    <cellStyle name="40% - Dekorfärg2 25" xfId="477" xr:uid="{00000000-0005-0000-0000-0000C80D0000}"/>
    <cellStyle name="40% - Dekorfärg2 25 2" xfId="1075" xr:uid="{00000000-0005-0000-0000-0000C90D0000}"/>
    <cellStyle name="40% - Dekorfärg2 25 2 2" xfId="2563" xr:uid="{00000000-0005-0000-0000-0000CA0D0000}"/>
    <cellStyle name="40% - Dekorfärg2 25 2 2 2" xfId="5536" xr:uid="{00000000-0005-0000-0000-0000CB0D0000}"/>
    <cellStyle name="40% - Dekorfärg2 25 2 3" xfId="4052" xr:uid="{00000000-0005-0000-0000-0000CC0D0000}"/>
    <cellStyle name="40% - Dekorfärg2 25 3" xfId="1977" xr:uid="{00000000-0005-0000-0000-0000CD0D0000}"/>
    <cellStyle name="40% - Dekorfärg2 25 3 2" xfId="4950" xr:uid="{00000000-0005-0000-0000-0000CE0D0000}"/>
    <cellStyle name="40% - Dekorfärg2 25 4" xfId="3466" xr:uid="{00000000-0005-0000-0000-0000CF0D0000}"/>
    <cellStyle name="40% - Dekorfärg2 26" xfId="491" xr:uid="{00000000-0005-0000-0000-0000D00D0000}"/>
    <cellStyle name="40% - Dekorfärg2 26 2" xfId="1089" xr:uid="{00000000-0005-0000-0000-0000D10D0000}"/>
    <cellStyle name="40% - Dekorfärg2 26 2 2" xfId="2577" xr:uid="{00000000-0005-0000-0000-0000D20D0000}"/>
    <cellStyle name="40% - Dekorfärg2 26 2 2 2" xfId="5550" xr:uid="{00000000-0005-0000-0000-0000D30D0000}"/>
    <cellStyle name="40% - Dekorfärg2 26 2 3" xfId="4066" xr:uid="{00000000-0005-0000-0000-0000D40D0000}"/>
    <cellStyle name="40% - Dekorfärg2 26 3" xfId="1991" xr:uid="{00000000-0005-0000-0000-0000D50D0000}"/>
    <cellStyle name="40% - Dekorfärg2 26 3 2" xfId="4964" xr:uid="{00000000-0005-0000-0000-0000D60D0000}"/>
    <cellStyle name="40% - Dekorfärg2 26 4" xfId="3480" xr:uid="{00000000-0005-0000-0000-0000D70D0000}"/>
    <cellStyle name="40% - Dekorfärg2 27" xfId="505" xr:uid="{00000000-0005-0000-0000-0000D80D0000}"/>
    <cellStyle name="40% - Dekorfärg2 27 2" xfId="1103" xr:uid="{00000000-0005-0000-0000-0000D90D0000}"/>
    <cellStyle name="40% - Dekorfärg2 27 2 2" xfId="2591" xr:uid="{00000000-0005-0000-0000-0000DA0D0000}"/>
    <cellStyle name="40% - Dekorfärg2 27 2 2 2" xfId="5564" xr:uid="{00000000-0005-0000-0000-0000DB0D0000}"/>
    <cellStyle name="40% - Dekorfärg2 27 2 3" xfId="4080" xr:uid="{00000000-0005-0000-0000-0000DC0D0000}"/>
    <cellStyle name="40% - Dekorfärg2 27 3" xfId="2005" xr:uid="{00000000-0005-0000-0000-0000DD0D0000}"/>
    <cellStyle name="40% - Dekorfärg2 27 3 2" xfId="4978" xr:uid="{00000000-0005-0000-0000-0000DE0D0000}"/>
    <cellStyle name="40% - Dekorfärg2 27 4" xfId="3494" xr:uid="{00000000-0005-0000-0000-0000DF0D0000}"/>
    <cellStyle name="40% - Dekorfärg2 28" xfId="519" xr:uid="{00000000-0005-0000-0000-0000E00D0000}"/>
    <cellStyle name="40% - Dekorfärg2 28 2" xfId="1117" xr:uid="{00000000-0005-0000-0000-0000E10D0000}"/>
    <cellStyle name="40% - Dekorfärg2 28 2 2" xfId="2605" xr:uid="{00000000-0005-0000-0000-0000E20D0000}"/>
    <cellStyle name="40% - Dekorfärg2 28 2 2 2" xfId="5578" xr:uid="{00000000-0005-0000-0000-0000E30D0000}"/>
    <cellStyle name="40% - Dekorfärg2 28 2 3" xfId="4094" xr:uid="{00000000-0005-0000-0000-0000E40D0000}"/>
    <cellStyle name="40% - Dekorfärg2 28 3" xfId="2019" xr:uid="{00000000-0005-0000-0000-0000E50D0000}"/>
    <cellStyle name="40% - Dekorfärg2 28 3 2" xfId="4992" xr:uid="{00000000-0005-0000-0000-0000E60D0000}"/>
    <cellStyle name="40% - Dekorfärg2 28 4" xfId="3508" xr:uid="{00000000-0005-0000-0000-0000E70D0000}"/>
    <cellStyle name="40% - Dekorfärg2 29" xfId="537" xr:uid="{00000000-0005-0000-0000-0000E80D0000}"/>
    <cellStyle name="40% - Dekorfärg2 29 2" xfId="1134" xr:uid="{00000000-0005-0000-0000-0000E90D0000}"/>
    <cellStyle name="40% - Dekorfärg2 29 2 2" xfId="2622" xr:uid="{00000000-0005-0000-0000-0000EA0D0000}"/>
    <cellStyle name="40% - Dekorfärg2 29 2 2 2" xfId="5595" xr:uid="{00000000-0005-0000-0000-0000EB0D0000}"/>
    <cellStyle name="40% - Dekorfärg2 29 2 3" xfId="4111" xr:uid="{00000000-0005-0000-0000-0000EC0D0000}"/>
    <cellStyle name="40% - Dekorfärg2 29 3" xfId="2036" xr:uid="{00000000-0005-0000-0000-0000ED0D0000}"/>
    <cellStyle name="40% - Dekorfärg2 29 3 2" xfId="5009" xr:uid="{00000000-0005-0000-0000-0000EE0D0000}"/>
    <cellStyle name="40% - Dekorfärg2 29 4" xfId="3525" xr:uid="{00000000-0005-0000-0000-0000EF0D0000}"/>
    <cellStyle name="40% - Dekorfärg2 3" xfId="72" xr:uid="{00000000-0005-0000-0000-0000F00D0000}"/>
    <cellStyle name="40% - Dekorfärg2 3 2" xfId="175" xr:uid="{00000000-0005-0000-0000-0000F10D0000}"/>
    <cellStyle name="40% - Dekorfärg2 3 2 2" xfId="776" xr:uid="{00000000-0005-0000-0000-0000F20D0000}"/>
    <cellStyle name="40% - Dekorfärg2 3 2 2 2" xfId="2264" xr:uid="{00000000-0005-0000-0000-0000F30D0000}"/>
    <cellStyle name="40% - Dekorfärg2 3 2 2 2 2" xfId="5237" xr:uid="{00000000-0005-0000-0000-0000F40D0000}"/>
    <cellStyle name="40% - Dekorfärg2 3 2 2 3" xfId="3753" xr:uid="{00000000-0005-0000-0000-0000F50D0000}"/>
    <cellStyle name="40% - Dekorfärg2 3 2 3" xfId="1678" xr:uid="{00000000-0005-0000-0000-0000F60D0000}"/>
    <cellStyle name="40% - Dekorfärg2 3 2 3 2" xfId="4651" xr:uid="{00000000-0005-0000-0000-0000F70D0000}"/>
    <cellStyle name="40% - Dekorfärg2 3 2 4" xfId="3167" xr:uid="{00000000-0005-0000-0000-0000F80D0000}"/>
    <cellStyle name="40% - Dekorfärg2 3 3" xfId="674" xr:uid="{00000000-0005-0000-0000-0000F90D0000}"/>
    <cellStyle name="40% - Dekorfärg2 3 3 2" xfId="2163" xr:uid="{00000000-0005-0000-0000-0000FA0D0000}"/>
    <cellStyle name="40% - Dekorfärg2 3 3 2 2" xfId="5136" xr:uid="{00000000-0005-0000-0000-0000FB0D0000}"/>
    <cellStyle name="40% - Dekorfärg2 3 3 3" xfId="3652" xr:uid="{00000000-0005-0000-0000-0000FC0D0000}"/>
    <cellStyle name="40% - Dekorfärg2 3 4" xfId="1576" xr:uid="{00000000-0005-0000-0000-0000FD0D0000}"/>
    <cellStyle name="40% - Dekorfärg2 3 4 2" xfId="4549" xr:uid="{00000000-0005-0000-0000-0000FE0D0000}"/>
    <cellStyle name="40% - Dekorfärg2 3 5" xfId="3066" xr:uid="{00000000-0005-0000-0000-0000FF0D0000}"/>
    <cellStyle name="40% - Dekorfärg2 30" xfId="551" xr:uid="{00000000-0005-0000-0000-0000000E0000}"/>
    <cellStyle name="40% - Dekorfärg2 30 2" xfId="1148" xr:uid="{00000000-0005-0000-0000-0000010E0000}"/>
    <cellStyle name="40% - Dekorfärg2 30 2 2" xfId="2636" xr:uid="{00000000-0005-0000-0000-0000020E0000}"/>
    <cellStyle name="40% - Dekorfärg2 30 2 2 2" xfId="5609" xr:uid="{00000000-0005-0000-0000-0000030E0000}"/>
    <cellStyle name="40% - Dekorfärg2 30 2 3" xfId="4125" xr:uid="{00000000-0005-0000-0000-0000040E0000}"/>
    <cellStyle name="40% - Dekorfärg2 30 3" xfId="2050" xr:uid="{00000000-0005-0000-0000-0000050E0000}"/>
    <cellStyle name="40% - Dekorfärg2 30 3 2" xfId="5023" xr:uid="{00000000-0005-0000-0000-0000060E0000}"/>
    <cellStyle name="40% - Dekorfärg2 30 4" xfId="3539" xr:uid="{00000000-0005-0000-0000-0000070E0000}"/>
    <cellStyle name="40% - Dekorfärg2 31" xfId="565" xr:uid="{00000000-0005-0000-0000-0000080E0000}"/>
    <cellStyle name="40% - Dekorfärg2 31 2" xfId="1162" xr:uid="{00000000-0005-0000-0000-0000090E0000}"/>
    <cellStyle name="40% - Dekorfärg2 31 2 2" xfId="2650" xr:uid="{00000000-0005-0000-0000-00000A0E0000}"/>
    <cellStyle name="40% - Dekorfärg2 31 2 2 2" xfId="5623" xr:uid="{00000000-0005-0000-0000-00000B0E0000}"/>
    <cellStyle name="40% - Dekorfärg2 31 2 3" xfId="4139" xr:uid="{00000000-0005-0000-0000-00000C0E0000}"/>
    <cellStyle name="40% - Dekorfärg2 31 3" xfId="2064" xr:uid="{00000000-0005-0000-0000-00000D0E0000}"/>
    <cellStyle name="40% - Dekorfärg2 31 3 2" xfId="5037" xr:uid="{00000000-0005-0000-0000-00000E0E0000}"/>
    <cellStyle name="40% - Dekorfärg2 31 4" xfId="3553" xr:uid="{00000000-0005-0000-0000-00000F0E0000}"/>
    <cellStyle name="40% - Dekorfärg2 32" xfId="579" xr:uid="{00000000-0005-0000-0000-0000100E0000}"/>
    <cellStyle name="40% - Dekorfärg2 32 2" xfId="1176" xr:uid="{00000000-0005-0000-0000-0000110E0000}"/>
    <cellStyle name="40% - Dekorfärg2 32 2 2" xfId="2664" xr:uid="{00000000-0005-0000-0000-0000120E0000}"/>
    <cellStyle name="40% - Dekorfärg2 32 2 2 2" xfId="5637" xr:uid="{00000000-0005-0000-0000-0000130E0000}"/>
    <cellStyle name="40% - Dekorfärg2 32 2 3" xfId="4153" xr:uid="{00000000-0005-0000-0000-0000140E0000}"/>
    <cellStyle name="40% - Dekorfärg2 32 3" xfId="2078" xr:uid="{00000000-0005-0000-0000-0000150E0000}"/>
    <cellStyle name="40% - Dekorfärg2 32 3 2" xfId="5051" xr:uid="{00000000-0005-0000-0000-0000160E0000}"/>
    <cellStyle name="40% - Dekorfärg2 32 4" xfId="3567" xr:uid="{00000000-0005-0000-0000-0000170E0000}"/>
    <cellStyle name="40% - Dekorfärg2 33" xfId="593" xr:uid="{00000000-0005-0000-0000-0000180E0000}"/>
    <cellStyle name="40% - Dekorfärg2 33 2" xfId="1190" xr:uid="{00000000-0005-0000-0000-0000190E0000}"/>
    <cellStyle name="40% - Dekorfärg2 33 2 2" xfId="2678" xr:uid="{00000000-0005-0000-0000-00001A0E0000}"/>
    <cellStyle name="40% - Dekorfärg2 33 2 2 2" xfId="5651" xr:uid="{00000000-0005-0000-0000-00001B0E0000}"/>
    <cellStyle name="40% - Dekorfärg2 33 2 3" xfId="4167" xr:uid="{00000000-0005-0000-0000-00001C0E0000}"/>
    <cellStyle name="40% - Dekorfärg2 33 3" xfId="2092" xr:uid="{00000000-0005-0000-0000-00001D0E0000}"/>
    <cellStyle name="40% - Dekorfärg2 33 3 2" xfId="5065" xr:uid="{00000000-0005-0000-0000-00001E0E0000}"/>
    <cellStyle name="40% - Dekorfärg2 33 4" xfId="3581" xr:uid="{00000000-0005-0000-0000-00001F0E0000}"/>
    <cellStyle name="40% - Dekorfärg2 34" xfId="607" xr:uid="{00000000-0005-0000-0000-0000200E0000}"/>
    <cellStyle name="40% - Dekorfärg2 34 2" xfId="1204" xr:uid="{00000000-0005-0000-0000-0000210E0000}"/>
    <cellStyle name="40% - Dekorfärg2 34 2 2" xfId="2692" xr:uid="{00000000-0005-0000-0000-0000220E0000}"/>
    <cellStyle name="40% - Dekorfärg2 34 2 2 2" xfId="5665" xr:uid="{00000000-0005-0000-0000-0000230E0000}"/>
    <cellStyle name="40% - Dekorfärg2 34 2 3" xfId="4181" xr:uid="{00000000-0005-0000-0000-0000240E0000}"/>
    <cellStyle name="40% - Dekorfärg2 34 3" xfId="2106" xr:uid="{00000000-0005-0000-0000-0000250E0000}"/>
    <cellStyle name="40% - Dekorfärg2 34 3 2" xfId="5079" xr:uid="{00000000-0005-0000-0000-0000260E0000}"/>
    <cellStyle name="40% - Dekorfärg2 34 4" xfId="3595" xr:uid="{00000000-0005-0000-0000-0000270E0000}"/>
    <cellStyle name="40% - Dekorfärg2 35" xfId="621" xr:uid="{00000000-0005-0000-0000-0000280E0000}"/>
    <cellStyle name="40% - Dekorfärg2 35 2" xfId="1218" xr:uid="{00000000-0005-0000-0000-0000290E0000}"/>
    <cellStyle name="40% - Dekorfärg2 35 2 2" xfId="2706" xr:uid="{00000000-0005-0000-0000-00002A0E0000}"/>
    <cellStyle name="40% - Dekorfärg2 35 2 2 2" xfId="5679" xr:uid="{00000000-0005-0000-0000-00002B0E0000}"/>
    <cellStyle name="40% - Dekorfärg2 35 2 3" xfId="4195" xr:uid="{00000000-0005-0000-0000-00002C0E0000}"/>
    <cellStyle name="40% - Dekorfärg2 35 3" xfId="2120" xr:uid="{00000000-0005-0000-0000-00002D0E0000}"/>
    <cellStyle name="40% - Dekorfärg2 35 3 2" xfId="5093" xr:uid="{00000000-0005-0000-0000-00002E0E0000}"/>
    <cellStyle name="40% - Dekorfärg2 35 4" xfId="3609" xr:uid="{00000000-0005-0000-0000-00002F0E0000}"/>
    <cellStyle name="40% - Dekorfärg2 4" xfId="86" xr:uid="{00000000-0005-0000-0000-0000300E0000}"/>
    <cellStyle name="40% - Dekorfärg2 4 2" xfId="189" xr:uid="{00000000-0005-0000-0000-0000310E0000}"/>
    <cellStyle name="40% - Dekorfärg2 4 2 2" xfId="790" xr:uid="{00000000-0005-0000-0000-0000320E0000}"/>
    <cellStyle name="40% - Dekorfärg2 4 2 2 2" xfId="2278" xr:uid="{00000000-0005-0000-0000-0000330E0000}"/>
    <cellStyle name="40% - Dekorfärg2 4 2 2 2 2" xfId="5251" xr:uid="{00000000-0005-0000-0000-0000340E0000}"/>
    <cellStyle name="40% - Dekorfärg2 4 2 2 3" xfId="3767" xr:uid="{00000000-0005-0000-0000-0000350E0000}"/>
    <cellStyle name="40% - Dekorfärg2 4 2 3" xfId="1692" xr:uid="{00000000-0005-0000-0000-0000360E0000}"/>
    <cellStyle name="40% - Dekorfärg2 4 2 3 2" xfId="4665" xr:uid="{00000000-0005-0000-0000-0000370E0000}"/>
    <cellStyle name="40% - Dekorfärg2 4 2 4" xfId="3181" xr:uid="{00000000-0005-0000-0000-0000380E0000}"/>
    <cellStyle name="40% - Dekorfärg2 4 3" xfId="688" xr:uid="{00000000-0005-0000-0000-0000390E0000}"/>
    <cellStyle name="40% - Dekorfärg2 4 3 2" xfId="2177" xr:uid="{00000000-0005-0000-0000-00003A0E0000}"/>
    <cellStyle name="40% - Dekorfärg2 4 3 2 2" xfId="5150" xr:uid="{00000000-0005-0000-0000-00003B0E0000}"/>
    <cellStyle name="40% - Dekorfärg2 4 3 3" xfId="3666" xr:uid="{00000000-0005-0000-0000-00003C0E0000}"/>
    <cellStyle name="40% - Dekorfärg2 4 4" xfId="1590" xr:uid="{00000000-0005-0000-0000-00003D0E0000}"/>
    <cellStyle name="40% - Dekorfärg2 4 4 2" xfId="4563" xr:uid="{00000000-0005-0000-0000-00003E0E0000}"/>
    <cellStyle name="40% - Dekorfärg2 4 5" xfId="3080" xr:uid="{00000000-0005-0000-0000-00003F0E0000}"/>
    <cellStyle name="40% - Dekorfärg2 5" xfId="100" xr:uid="{00000000-0005-0000-0000-0000400E0000}"/>
    <cellStyle name="40% - Dekorfärg2 5 2" xfId="203" xr:uid="{00000000-0005-0000-0000-0000410E0000}"/>
    <cellStyle name="40% - Dekorfärg2 5 2 2" xfId="804" xr:uid="{00000000-0005-0000-0000-0000420E0000}"/>
    <cellStyle name="40% - Dekorfärg2 5 2 2 2" xfId="2292" xr:uid="{00000000-0005-0000-0000-0000430E0000}"/>
    <cellStyle name="40% - Dekorfärg2 5 2 2 2 2" xfId="5265" xr:uid="{00000000-0005-0000-0000-0000440E0000}"/>
    <cellStyle name="40% - Dekorfärg2 5 2 2 3" xfId="3781" xr:uid="{00000000-0005-0000-0000-0000450E0000}"/>
    <cellStyle name="40% - Dekorfärg2 5 2 3" xfId="1706" xr:uid="{00000000-0005-0000-0000-0000460E0000}"/>
    <cellStyle name="40% - Dekorfärg2 5 2 3 2" xfId="4679" xr:uid="{00000000-0005-0000-0000-0000470E0000}"/>
    <cellStyle name="40% - Dekorfärg2 5 2 4" xfId="3195" xr:uid="{00000000-0005-0000-0000-0000480E0000}"/>
    <cellStyle name="40% - Dekorfärg2 5 3" xfId="702" xr:uid="{00000000-0005-0000-0000-0000490E0000}"/>
    <cellStyle name="40% - Dekorfärg2 5 3 2" xfId="2191" xr:uid="{00000000-0005-0000-0000-00004A0E0000}"/>
    <cellStyle name="40% - Dekorfärg2 5 3 2 2" xfId="5164" xr:uid="{00000000-0005-0000-0000-00004B0E0000}"/>
    <cellStyle name="40% - Dekorfärg2 5 3 3" xfId="3680" xr:uid="{00000000-0005-0000-0000-00004C0E0000}"/>
    <cellStyle name="40% - Dekorfärg2 5 4" xfId="1604" xr:uid="{00000000-0005-0000-0000-00004D0E0000}"/>
    <cellStyle name="40% - Dekorfärg2 5 4 2" xfId="4577" xr:uid="{00000000-0005-0000-0000-00004E0E0000}"/>
    <cellStyle name="40% - Dekorfärg2 5 5" xfId="3094" xr:uid="{00000000-0005-0000-0000-00004F0E0000}"/>
    <cellStyle name="40% - Dekorfärg2 6" xfId="114" xr:uid="{00000000-0005-0000-0000-0000500E0000}"/>
    <cellStyle name="40% - Dekorfärg2 6 2" xfId="217" xr:uid="{00000000-0005-0000-0000-0000510E0000}"/>
    <cellStyle name="40% - Dekorfärg2 6 2 2" xfId="818" xr:uid="{00000000-0005-0000-0000-0000520E0000}"/>
    <cellStyle name="40% - Dekorfärg2 6 2 2 2" xfId="2306" xr:uid="{00000000-0005-0000-0000-0000530E0000}"/>
    <cellStyle name="40% - Dekorfärg2 6 2 2 2 2" xfId="5279" xr:uid="{00000000-0005-0000-0000-0000540E0000}"/>
    <cellStyle name="40% - Dekorfärg2 6 2 2 3" xfId="3795" xr:uid="{00000000-0005-0000-0000-0000550E0000}"/>
    <cellStyle name="40% - Dekorfärg2 6 2 3" xfId="1720" xr:uid="{00000000-0005-0000-0000-0000560E0000}"/>
    <cellStyle name="40% - Dekorfärg2 6 2 3 2" xfId="4693" xr:uid="{00000000-0005-0000-0000-0000570E0000}"/>
    <cellStyle name="40% - Dekorfärg2 6 2 4" xfId="3209" xr:uid="{00000000-0005-0000-0000-0000580E0000}"/>
    <cellStyle name="40% - Dekorfärg2 6 3" xfId="716" xr:uid="{00000000-0005-0000-0000-0000590E0000}"/>
    <cellStyle name="40% - Dekorfärg2 6 3 2" xfId="2205" xr:uid="{00000000-0005-0000-0000-00005A0E0000}"/>
    <cellStyle name="40% - Dekorfärg2 6 3 2 2" xfId="5178" xr:uid="{00000000-0005-0000-0000-00005B0E0000}"/>
    <cellStyle name="40% - Dekorfärg2 6 3 3" xfId="3694" xr:uid="{00000000-0005-0000-0000-00005C0E0000}"/>
    <cellStyle name="40% - Dekorfärg2 6 4" xfId="1618" xr:uid="{00000000-0005-0000-0000-00005D0E0000}"/>
    <cellStyle name="40% - Dekorfärg2 6 4 2" xfId="4591" xr:uid="{00000000-0005-0000-0000-00005E0E0000}"/>
    <cellStyle name="40% - Dekorfärg2 6 5" xfId="3108" xr:uid="{00000000-0005-0000-0000-00005F0E0000}"/>
    <cellStyle name="40% - Dekorfärg2 7" xfId="128" xr:uid="{00000000-0005-0000-0000-0000600E0000}"/>
    <cellStyle name="40% - Dekorfärg2 7 2" xfId="231" xr:uid="{00000000-0005-0000-0000-0000610E0000}"/>
    <cellStyle name="40% - Dekorfärg2 7 2 2" xfId="832" xr:uid="{00000000-0005-0000-0000-0000620E0000}"/>
    <cellStyle name="40% - Dekorfärg2 7 2 2 2" xfId="2320" xr:uid="{00000000-0005-0000-0000-0000630E0000}"/>
    <cellStyle name="40% - Dekorfärg2 7 2 2 2 2" xfId="5293" xr:uid="{00000000-0005-0000-0000-0000640E0000}"/>
    <cellStyle name="40% - Dekorfärg2 7 2 2 3" xfId="3809" xr:uid="{00000000-0005-0000-0000-0000650E0000}"/>
    <cellStyle name="40% - Dekorfärg2 7 2 3" xfId="1734" xr:uid="{00000000-0005-0000-0000-0000660E0000}"/>
    <cellStyle name="40% - Dekorfärg2 7 2 3 2" xfId="4707" xr:uid="{00000000-0005-0000-0000-0000670E0000}"/>
    <cellStyle name="40% - Dekorfärg2 7 2 4" xfId="3223" xr:uid="{00000000-0005-0000-0000-0000680E0000}"/>
    <cellStyle name="40% - Dekorfärg2 7 3" xfId="730" xr:uid="{00000000-0005-0000-0000-0000690E0000}"/>
    <cellStyle name="40% - Dekorfärg2 7 3 2" xfId="2219" xr:uid="{00000000-0005-0000-0000-00006A0E0000}"/>
    <cellStyle name="40% - Dekorfärg2 7 3 2 2" xfId="5192" xr:uid="{00000000-0005-0000-0000-00006B0E0000}"/>
    <cellStyle name="40% - Dekorfärg2 7 3 3" xfId="3708" xr:uid="{00000000-0005-0000-0000-00006C0E0000}"/>
    <cellStyle name="40% - Dekorfärg2 7 4" xfId="1632" xr:uid="{00000000-0005-0000-0000-00006D0E0000}"/>
    <cellStyle name="40% - Dekorfärg2 7 4 2" xfId="4605" xr:uid="{00000000-0005-0000-0000-00006E0E0000}"/>
    <cellStyle name="40% - Dekorfärg2 7 5" xfId="3122" xr:uid="{00000000-0005-0000-0000-00006F0E0000}"/>
    <cellStyle name="40% - Dekorfärg2 8" xfId="142" xr:uid="{00000000-0005-0000-0000-0000700E0000}"/>
    <cellStyle name="40% - Dekorfärg2 8 2" xfId="744" xr:uid="{00000000-0005-0000-0000-0000710E0000}"/>
    <cellStyle name="40% - Dekorfärg2 8 2 2" xfId="2233" xr:uid="{00000000-0005-0000-0000-0000720E0000}"/>
    <cellStyle name="40% - Dekorfärg2 8 2 2 2" xfId="5206" xr:uid="{00000000-0005-0000-0000-0000730E0000}"/>
    <cellStyle name="40% - Dekorfärg2 8 2 3" xfId="3722" xr:uid="{00000000-0005-0000-0000-0000740E0000}"/>
    <cellStyle name="40% - Dekorfärg2 8 3" xfId="1646" xr:uid="{00000000-0005-0000-0000-0000750E0000}"/>
    <cellStyle name="40% - Dekorfärg2 8 3 2" xfId="4619" xr:uid="{00000000-0005-0000-0000-0000760E0000}"/>
    <cellStyle name="40% - Dekorfärg2 8 4" xfId="3136" xr:uid="{00000000-0005-0000-0000-0000770E0000}"/>
    <cellStyle name="40% - Dekorfärg2 9" xfId="247" xr:uid="{00000000-0005-0000-0000-0000780E0000}"/>
    <cellStyle name="40% - Dekorfärg2 9 2" xfId="848" xr:uid="{00000000-0005-0000-0000-0000790E0000}"/>
    <cellStyle name="40% - Dekorfärg2 9 2 2" xfId="2336" xr:uid="{00000000-0005-0000-0000-00007A0E0000}"/>
    <cellStyle name="40% - Dekorfärg2 9 2 2 2" xfId="5309" xr:uid="{00000000-0005-0000-0000-00007B0E0000}"/>
    <cellStyle name="40% - Dekorfärg2 9 2 3" xfId="3825" xr:uid="{00000000-0005-0000-0000-00007C0E0000}"/>
    <cellStyle name="40% - Dekorfärg2 9 3" xfId="1750" xr:uid="{00000000-0005-0000-0000-00007D0E0000}"/>
    <cellStyle name="40% - Dekorfärg2 9 3 2" xfId="4723" xr:uid="{00000000-0005-0000-0000-00007E0E0000}"/>
    <cellStyle name="40% - Dekorfärg2 9 4" xfId="3239" xr:uid="{00000000-0005-0000-0000-00007F0E0000}"/>
    <cellStyle name="40% - Dekorfärg3 10" xfId="263" xr:uid="{00000000-0005-0000-0000-0000800E0000}"/>
    <cellStyle name="40% - Dekorfärg3 10 2" xfId="864" xr:uid="{00000000-0005-0000-0000-0000810E0000}"/>
    <cellStyle name="40% - Dekorfärg3 10 2 2" xfId="2352" xr:uid="{00000000-0005-0000-0000-0000820E0000}"/>
    <cellStyle name="40% - Dekorfärg3 10 2 2 2" xfId="5325" xr:uid="{00000000-0005-0000-0000-0000830E0000}"/>
    <cellStyle name="40% - Dekorfärg3 10 2 3" xfId="3841" xr:uid="{00000000-0005-0000-0000-0000840E0000}"/>
    <cellStyle name="40% - Dekorfärg3 10 3" xfId="1766" xr:uid="{00000000-0005-0000-0000-0000850E0000}"/>
    <cellStyle name="40% - Dekorfärg3 10 3 2" xfId="4739" xr:uid="{00000000-0005-0000-0000-0000860E0000}"/>
    <cellStyle name="40% - Dekorfärg3 10 4" xfId="3255" xr:uid="{00000000-0005-0000-0000-0000870E0000}"/>
    <cellStyle name="40% - Dekorfärg3 11" xfId="277" xr:uid="{00000000-0005-0000-0000-0000880E0000}"/>
    <cellStyle name="40% - Dekorfärg3 11 2" xfId="878" xr:uid="{00000000-0005-0000-0000-0000890E0000}"/>
    <cellStyle name="40% - Dekorfärg3 11 2 2" xfId="2366" xr:uid="{00000000-0005-0000-0000-00008A0E0000}"/>
    <cellStyle name="40% - Dekorfärg3 11 2 2 2" xfId="5339" xr:uid="{00000000-0005-0000-0000-00008B0E0000}"/>
    <cellStyle name="40% - Dekorfärg3 11 2 3" xfId="3855" xr:uid="{00000000-0005-0000-0000-00008C0E0000}"/>
    <cellStyle name="40% - Dekorfärg3 11 3" xfId="1780" xr:uid="{00000000-0005-0000-0000-00008D0E0000}"/>
    <cellStyle name="40% - Dekorfärg3 11 3 2" xfId="4753" xr:uid="{00000000-0005-0000-0000-00008E0E0000}"/>
    <cellStyle name="40% - Dekorfärg3 11 4" xfId="3269" xr:uid="{00000000-0005-0000-0000-00008F0E0000}"/>
    <cellStyle name="40% - Dekorfärg3 12" xfId="291" xr:uid="{00000000-0005-0000-0000-0000900E0000}"/>
    <cellStyle name="40% - Dekorfärg3 12 2" xfId="892" xr:uid="{00000000-0005-0000-0000-0000910E0000}"/>
    <cellStyle name="40% - Dekorfärg3 12 2 2" xfId="2380" xr:uid="{00000000-0005-0000-0000-0000920E0000}"/>
    <cellStyle name="40% - Dekorfärg3 12 2 2 2" xfId="5353" xr:uid="{00000000-0005-0000-0000-0000930E0000}"/>
    <cellStyle name="40% - Dekorfärg3 12 2 3" xfId="3869" xr:uid="{00000000-0005-0000-0000-0000940E0000}"/>
    <cellStyle name="40% - Dekorfärg3 12 3" xfId="1794" xr:uid="{00000000-0005-0000-0000-0000950E0000}"/>
    <cellStyle name="40% - Dekorfärg3 12 3 2" xfId="4767" xr:uid="{00000000-0005-0000-0000-0000960E0000}"/>
    <cellStyle name="40% - Dekorfärg3 12 4" xfId="3283" xr:uid="{00000000-0005-0000-0000-0000970E0000}"/>
    <cellStyle name="40% - Dekorfärg3 13" xfId="306" xr:uid="{00000000-0005-0000-0000-0000980E0000}"/>
    <cellStyle name="40% - Dekorfärg3 13 2" xfId="907" xr:uid="{00000000-0005-0000-0000-0000990E0000}"/>
    <cellStyle name="40% - Dekorfärg3 13 2 2" xfId="2395" xr:uid="{00000000-0005-0000-0000-00009A0E0000}"/>
    <cellStyle name="40% - Dekorfärg3 13 2 2 2" xfId="5368" xr:uid="{00000000-0005-0000-0000-00009B0E0000}"/>
    <cellStyle name="40% - Dekorfärg3 13 2 3" xfId="3884" xr:uid="{00000000-0005-0000-0000-00009C0E0000}"/>
    <cellStyle name="40% - Dekorfärg3 13 3" xfId="1809" xr:uid="{00000000-0005-0000-0000-00009D0E0000}"/>
    <cellStyle name="40% - Dekorfärg3 13 3 2" xfId="4782" xr:uid="{00000000-0005-0000-0000-00009E0E0000}"/>
    <cellStyle name="40% - Dekorfärg3 13 4" xfId="3298" xr:uid="{00000000-0005-0000-0000-00009F0E0000}"/>
    <cellStyle name="40% - Dekorfärg3 14" xfId="319" xr:uid="{00000000-0005-0000-0000-0000A00E0000}"/>
    <cellStyle name="40% - Dekorfärg3 14 2" xfId="920" xr:uid="{00000000-0005-0000-0000-0000A10E0000}"/>
    <cellStyle name="40% - Dekorfärg3 14 2 2" xfId="2408" xr:uid="{00000000-0005-0000-0000-0000A20E0000}"/>
    <cellStyle name="40% - Dekorfärg3 14 2 2 2" xfId="5381" xr:uid="{00000000-0005-0000-0000-0000A30E0000}"/>
    <cellStyle name="40% - Dekorfärg3 14 2 3" xfId="3897" xr:uid="{00000000-0005-0000-0000-0000A40E0000}"/>
    <cellStyle name="40% - Dekorfärg3 14 3" xfId="1822" xr:uid="{00000000-0005-0000-0000-0000A50E0000}"/>
    <cellStyle name="40% - Dekorfärg3 14 3 2" xfId="4795" xr:uid="{00000000-0005-0000-0000-0000A60E0000}"/>
    <cellStyle name="40% - Dekorfärg3 14 4" xfId="3311" xr:uid="{00000000-0005-0000-0000-0000A70E0000}"/>
    <cellStyle name="40% - Dekorfärg3 15" xfId="333" xr:uid="{00000000-0005-0000-0000-0000A80E0000}"/>
    <cellStyle name="40% - Dekorfärg3 15 2" xfId="934" xr:uid="{00000000-0005-0000-0000-0000A90E0000}"/>
    <cellStyle name="40% - Dekorfärg3 15 2 2" xfId="2422" xr:uid="{00000000-0005-0000-0000-0000AA0E0000}"/>
    <cellStyle name="40% - Dekorfärg3 15 2 2 2" xfId="5395" xr:uid="{00000000-0005-0000-0000-0000AB0E0000}"/>
    <cellStyle name="40% - Dekorfärg3 15 2 3" xfId="3911" xr:uid="{00000000-0005-0000-0000-0000AC0E0000}"/>
    <cellStyle name="40% - Dekorfärg3 15 3" xfId="1836" xr:uid="{00000000-0005-0000-0000-0000AD0E0000}"/>
    <cellStyle name="40% - Dekorfärg3 15 3 2" xfId="4809" xr:uid="{00000000-0005-0000-0000-0000AE0E0000}"/>
    <cellStyle name="40% - Dekorfärg3 15 4" xfId="3325" xr:uid="{00000000-0005-0000-0000-0000AF0E0000}"/>
    <cellStyle name="40% - Dekorfärg3 16" xfId="347" xr:uid="{00000000-0005-0000-0000-0000B00E0000}"/>
    <cellStyle name="40% - Dekorfärg3 16 2" xfId="948" xr:uid="{00000000-0005-0000-0000-0000B10E0000}"/>
    <cellStyle name="40% - Dekorfärg3 16 2 2" xfId="2436" xr:uid="{00000000-0005-0000-0000-0000B20E0000}"/>
    <cellStyle name="40% - Dekorfärg3 16 2 2 2" xfId="5409" xr:uid="{00000000-0005-0000-0000-0000B30E0000}"/>
    <cellStyle name="40% - Dekorfärg3 16 2 3" xfId="3925" xr:uid="{00000000-0005-0000-0000-0000B40E0000}"/>
    <cellStyle name="40% - Dekorfärg3 16 3" xfId="1850" xr:uid="{00000000-0005-0000-0000-0000B50E0000}"/>
    <cellStyle name="40% - Dekorfärg3 16 3 2" xfId="4823" xr:uid="{00000000-0005-0000-0000-0000B60E0000}"/>
    <cellStyle name="40% - Dekorfärg3 16 4" xfId="3339" xr:uid="{00000000-0005-0000-0000-0000B70E0000}"/>
    <cellStyle name="40% - Dekorfärg3 17" xfId="361" xr:uid="{00000000-0005-0000-0000-0000B80E0000}"/>
    <cellStyle name="40% - Dekorfärg3 17 2" xfId="962" xr:uid="{00000000-0005-0000-0000-0000B90E0000}"/>
    <cellStyle name="40% - Dekorfärg3 17 2 2" xfId="2450" xr:uid="{00000000-0005-0000-0000-0000BA0E0000}"/>
    <cellStyle name="40% - Dekorfärg3 17 2 2 2" xfId="5423" xr:uid="{00000000-0005-0000-0000-0000BB0E0000}"/>
    <cellStyle name="40% - Dekorfärg3 17 2 3" xfId="3939" xr:uid="{00000000-0005-0000-0000-0000BC0E0000}"/>
    <cellStyle name="40% - Dekorfärg3 17 3" xfId="1864" xr:uid="{00000000-0005-0000-0000-0000BD0E0000}"/>
    <cellStyle name="40% - Dekorfärg3 17 3 2" xfId="4837" xr:uid="{00000000-0005-0000-0000-0000BE0E0000}"/>
    <cellStyle name="40% - Dekorfärg3 17 4" xfId="3353" xr:uid="{00000000-0005-0000-0000-0000BF0E0000}"/>
    <cellStyle name="40% - Dekorfärg3 18" xfId="375" xr:uid="{00000000-0005-0000-0000-0000C00E0000}"/>
    <cellStyle name="40% - Dekorfärg3 18 2" xfId="976" xr:uid="{00000000-0005-0000-0000-0000C10E0000}"/>
    <cellStyle name="40% - Dekorfärg3 18 2 2" xfId="2464" xr:uid="{00000000-0005-0000-0000-0000C20E0000}"/>
    <cellStyle name="40% - Dekorfärg3 18 2 2 2" xfId="5437" xr:uid="{00000000-0005-0000-0000-0000C30E0000}"/>
    <cellStyle name="40% - Dekorfärg3 18 2 3" xfId="3953" xr:uid="{00000000-0005-0000-0000-0000C40E0000}"/>
    <cellStyle name="40% - Dekorfärg3 18 3" xfId="1878" xr:uid="{00000000-0005-0000-0000-0000C50E0000}"/>
    <cellStyle name="40% - Dekorfärg3 18 3 2" xfId="4851" xr:uid="{00000000-0005-0000-0000-0000C60E0000}"/>
    <cellStyle name="40% - Dekorfärg3 18 4" xfId="3367" xr:uid="{00000000-0005-0000-0000-0000C70E0000}"/>
    <cellStyle name="40% - Dekorfärg3 19" xfId="393" xr:uid="{00000000-0005-0000-0000-0000C80E0000}"/>
    <cellStyle name="40% - Dekorfärg3 19 2" xfId="991" xr:uid="{00000000-0005-0000-0000-0000C90E0000}"/>
    <cellStyle name="40% - Dekorfärg3 19 2 2" xfId="2479" xr:uid="{00000000-0005-0000-0000-0000CA0E0000}"/>
    <cellStyle name="40% - Dekorfärg3 19 2 2 2" xfId="5452" xr:uid="{00000000-0005-0000-0000-0000CB0E0000}"/>
    <cellStyle name="40% - Dekorfärg3 19 2 3" xfId="3968" xr:uid="{00000000-0005-0000-0000-0000CC0E0000}"/>
    <cellStyle name="40% - Dekorfärg3 19 3" xfId="1893" xr:uid="{00000000-0005-0000-0000-0000CD0E0000}"/>
    <cellStyle name="40% - Dekorfärg3 19 3 2" xfId="4866" xr:uid="{00000000-0005-0000-0000-0000CE0E0000}"/>
    <cellStyle name="40% - Dekorfärg3 19 4" xfId="3382" xr:uid="{00000000-0005-0000-0000-0000CF0E0000}"/>
    <cellStyle name="40% - Dekorfärg3 2" xfId="60" xr:uid="{00000000-0005-0000-0000-0000D00E0000}"/>
    <cellStyle name="40% - Dekorfärg3 2 2" xfId="163" xr:uid="{00000000-0005-0000-0000-0000D10E0000}"/>
    <cellStyle name="40% - Dekorfärg3 2 2 2" xfId="764" xr:uid="{00000000-0005-0000-0000-0000D20E0000}"/>
    <cellStyle name="40% - Dekorfärg3 2 2 2 2" xfId="2252" xr:uid="{00000000-0005-0000-0000-0000D30E0000}"/>
    <cellStyle name="40% - Dekorfärg3 2 2 2 2 2" xfId="5225" xr:uid="{00000000-0005-0000-0000-0000D40E0000}"/>
    <cellStyle name="40% - Dekorfärg3 2 2 2 3" xfId="3741" xr:uid="{00000000-0005-0000-0000-0000D50E0000}"/>
    <cellStyle name="40% - Dekorfärg3 2 2 3" xfId="1666" xr:uid="{00000000-0005-0000-0000-0000D60E0000}"/>
    <cellStyle name="40% - Dekorfärg3 2 2 3 2" xfId="4639" xr:uid="{00000000-0005-0000-0000-0000D70E0000}"/>
    <cellStyle name="40% - Dekorfärg3 2 2 4" xfId="3155" xr:uid="{00000000-0005-0000-0000-0000D80E0000}"/>
    <cellStyle name="40% - Dekorfärg3 2 3" xfId="662" xr:uid="{00000000-0005-0000-0000-0000D90E0000}"/>
    <cellStyle name="40% - Dekorfärg3 2 3 2" xfId="2151" xr:uid="{00000000-0005-0000-0000-0000DA0E0000}"/>
    <cellStyle name="40% - Dekorfärg3 2 3 2 2" xfId="5124" xr:uid="{00000000-0005-0000-0000-0000DB0E0000}"/>
    <cellStyle name="40% - Dekorfärg3 2 3 3" xfId="3640" xr:uid="{00000000-0005-0000-0000-0000DC0E0000}"/>
    <cellStyle name="40% - Dekorfärg3 2 4" xfId="1564" xr:uid="{00000000-0005-0000-0000-0000DD0E0000}"/>
    <cellStyle name="40% - Dekorfärg3 2 4 2" xfId="4537" xr:uid="{00000000-0005-0000-0000-0000DE0E0000}"/>
    <cellStyle name="40% - Dekorfärg3 2 5" xfId="3054" xr:uid="{00000000-0005-0000-0000-0000DF0E0000}"/>
    <cellStyle name="40% - Dekorfärg3 20" xfId="409" xr:uid="{00000000-0005-0000-0000-0000E00E0000}"/>
    <cellStyle name="40% - Dekorfärg3 20 2" xfId="1007" xr:uid="{00000000-0005-0000-0000-0000E10E0000}"/>
    <cellStyle name="40% - Dekorfärg3 20 2 2" xfId="2495" xr:uid="{00000000-0005-0000-0000-0000E20E0000}"/>
    <cellStyle name="40% - Dekorfärg3 20 2 2 2" xfId="5468" xr:uid="{00000000-0005-0000-0000-0000E30E0000}"/>
    <cellStyle name="40% - Dekorfärg3 20 2 3" xfId="3984" xr:uid="{00000000-0005-0000-0000-0000E40E0000}"/>
    <cellStyle name="40% - Dekorfärg3 20 3" xfId="1909" xr:uid="{00000000-0005-0000-0000-0000E50E0000}"/>
    <cellStyle name="40% - Dekorfärg3 20 3 2" xfId="4882" xr:uid="{00000000-0005-0000-0000-0000E60E0000}"/>
    <cellStyle name="40% - Dekorfärg3 20 4" xfId="3398" xr:uid="{00000000-0005-0000-0000-0000E70E0000}"/>
    <cellStyle name="40% - Dekorfärg3 21" xfId="423" xr:uid="{00000000-0005-0000-0000-0000E80E0000}"/>
    <cellStyle name="40% - Dekorfärg3 21 2" xfId="1021" xr:uid="{00000000-0005-0000-0000-0000E90E0000}"/>
    <cellStyle name="40% - Dekorfärg3 21 2 2" xfId="2509" xr:uid="{00000000-0005-0000-0000-0000EA0E0000}"/>
    <cellStyle name="40% - Dekorfärg3 21 2 2 2" xfId="5482" xr:uid="{00000000-0005-0000-0000-0000EB0E0000}"/>
    <cellStyle name="40% - Dekorfärg3 21 2 3" xfId="3998" xr:uid="{00000000-0005-0000-0000-0000EC0E0000}"/>
    <cellStyle name="40% - Dekorfärg3 21 3" xfId="1923" xr:uid="{00000000-0005-0000-0000-0000ED0E0000}"/>
    <cellStyle name="40% - Dekorfärg3 21 3 2" xfId="4896" xr:uid="{00000000-0005-0000-0000-0000EE0E0000}"/>
    <cellStyle name="40% - Dekorfärg3 21 4" xfId="3412" xr:uid="{00000000-0005-0000-0000-0000EF0E0000}"/>
    <cellStyle name="40% - Dekorfärg3 22" xfId="437" xr:uid="{00000000-0005-0000-0000-0000F00E0000}"/>
    <cellStyle name="40% - Dekorfärg3 22 2" xfId="1035" xr:uid="{00000000-0005-0000-0000-0000F10E0000}"/>
    <cellStyle name="40% - Dekorfärg3 22 2 2" xfId="2523" xr:uid="{00000000-0005-0000-0000-0000F20E0000}"/>
    <cellStyle name="40% - Dekorfärg3 22 2 2 2" xfId="5496" xr:uid="{00000000-0005-0000-0000-0000F30E0000}"/>
    <cellStyle name="40% - Dekorfärg3 22 2 3" xfId="4012" xr:uid="{00000000-0005-0000-0000-0000F40E0000}"/>
    <cellStyle name="40% - Dekorfärg3 22 3" xfId="1937" xr:uid="{00000000-0005-0000-0000-0000F50E0000}"/>
    <cellStyle name="40% - Dekorfärg3 22 3 2" xfId="4910" xr:uid="{00000000-0005-0000-0000-0000F60E0000}"/>
    <cellStyle name="40% - Dekorfärg3 22 4" xfId="3426" xr:uid="{00000000-0005-0000-0000-0000F70E0000}"/>
    <cellStyle name="40% - Dekorfärg3 23" xfId="451" xr:uid="{00000000-0005-0000-0000-0000F80E0000}"/>
    <cellStyle name="40% - Dekorfärg3 23 2" xfId="1049" xr:uid="{00000000-0005-0000-0000-0000F90E0000}"/>
    <cellStyle name="40% - Dekorfärg3 23 2 2" xfId="2537" xr:uid="{00000000-0005-0000-0000-0000FA0E0000}"/>
    <cellStyle name="40% - Dekorfärg3 23 2 2 2" xfId="5510" xr:uid="{00000000-0005-0000-0000-0000FB0E0000}"/>
    <cellStyle name="40% - Dekorfärg3 23 2 3" xfId="4026" xr:uid="{00000000-0005-0000-0000-0000FC0E0000}"/>
    <cellStyle name="40% - Dekorfärg3 23 3" xfId="1951" xr:uid="{00000000-0005-0000-0000-0000FD0E0000}"/>
    <cellStyle name="40% - Dekorfärg3 23 3 2" xfId="4924" xr:uid="{00000000-0005-0000-0000-0000FE0E0000}"/>
    <cellStyle name="40% - Dekorfärg3 23 4" xfId="3440" xr:uid="{00000000-0005-0000-0000-0000FF0E0000}"/>
    <cellStyle name="40% - Dekorfärg3 24" xfId="465" xr:uid="{00000000-0005-0000-0000-0000000F0000}"/>
    <cellStyle name="40% - Dekorfärg3 24 2" xfId="1063" xr:uid="{00000000-0005-0000-0000-0000010F0000}"/>
    <cellStyle name="40% - Dekorfärg3 24 2 2" xfId="2551" xr:uid="{00000000-0005-0000-0000-0000020F0000}"/>
    <cellStyle name="40% - Dekorfärg3 24 2 2 2" xfId="5524" xr:uid="{00000000-0005-0000-0000-0000030F0000}"/>
    <cellStyle name="40% - Dekorfärg3 24 2 3" xfId="4040" xr:uid="{00000000-0005-0000-0000-0000040F0000}"/>
    <cellStyle name="40% - Dekorfärg3 24 3" xfId="1965" xr:uid="{00000000-0005-0000-0000-0000050F0000}"/>
    <cellStyle name="40% - Dekorfärg3 24 3 2" xfId="4938" xr:uid="{00000000-0005-0000-0000-0000060F0000}"/>
    <cellStyle name="40% - Dekorfärg3 24 4" xfId="3454" xr:uid="{00000000-0005-0000-0000-0000070F0000}"/>
    <cellStyle name="40% - Dekorfärg3 25" xfId="479" xr:uid="{00000000-0005-0000-0000-0000080F0000}"/>
    <cellStyle name="40% - Dekorfärg3 25 2" xfId="1077" xr:uid="{00000000-0005-0000-0000-0000090F0000}"/>
    <cellStyle name="40% - Dekorfärg3 25 2 2" xfId="2565" xr:uid="{00000000-0005-0000-0000-00000A0F0000}"/>
    <cellStyle name="40% - Dekorfärg3 25 2 2 2" xfId="5538" xr:uid="{00000000-0005-0000-0000-00000B0F0000}"/>
    <cellStyle name="40% - Dekorfärg3 25 2 3" xfId="4054" xr:uid="{00000000-0005-0000-0000-00000C0F0000}"/>
    <cellStyle name="40% - Dekorfärg3 25 3" xfId="1979" xr:uid="{00000000-0005-0000-0000-00000D0F0000}"/>
    <cellStyle name="40% - Dekorfärg3 25 3 2" xfId="4952" xr:uid="{00000000-0005-0000-0000-00000E0F0000}"/>
    <cellStyle name="40% - Dekorfärg3 25 4" xfId="3468" xr:uid="{00000000-0005-0000-0000-00000F0F0000}"/>
    <cellStyle name="40% - Dekorfärg3 26" xfId="493" xr:uid="{00000000-0005-0000-0000-0000100F0000}"/>
    <cellStyle name="40% - Dekorfärg3 26 2" xfId="1091" xr:uid="{00000000-0005-0000-0000-0000110F0000}"/>
    <cellStyle name="40% - Dekorfärg3 26 2 2" xfId="2579" xr:uid="{00000000-0005-0000-0000-0000120F0000}"/>
    <cellStyle name="40% - Dekorfärg3 26 2 2 2" xfId="5552" xr:uid="{00000000-0005-0000-0000-0000130F0000}"/>
    <cellStyle name="40% - Dekorfärg3 26 2 3" xfId="4068" xr:uid="{00000000-0005-0000-0000-0000140F0000}"/>
    <cellStyle name="40% - Dekorfärg3 26 3" xfId="1993" xr:uid="{00000000-0005-0000-0000-0000150F0000}"/>
    <cellStyle name="40% - Dekorfärg3 26 3 2" xfId="4966" xr:uid="{00000000-0005-0000-0000-0000160F0000}"/>
    <cellStyle name="40% - Dekorfärg3 26 4" xfId="3482" xr:uid="{00000000-0005-0000-0000-0000170F0000}"/>
    <cellStyle name="40% - Dekorfärg3 27" xfId="507" xr:uid="{00000000-0005-0000-0000-0000180F0000}"/>
    <cellStyle name="40% - Dekorfärg3 27 2" xfId="1105" xr:uid="{00000000-0005-0000-0000-0000190F0000}"/>
    <cellStyle name="40% - Dekorfärg3 27 2 2" xfId="2593" xr:uid="{00000000-0005-0000-0000-00001A0F0000}"/>
    <cellStyle name="40% - Dekorfärg3 27 2 2 2" xfId="5566" xr:uid="{00000000-0005-0000-0000-00001B0F0000}"/>
    <cellStyle name="40% - Dekorfärg3 27 2 3" xfId="4082" xr:uid="{00000000-0005-0000-0000-00001C0F0000}"/>
    <cellStyle name="40% - Dekorfärg3 27 3" xfId="2007" xr:uid="{00000000-0005-0000-0000-00001D0F0000}"/>
    <cellStyle name="40% - Dekorfärg3 27 3 2" xfId="4980" xr:uid="{00000000-0005-0000-0000-00001E0F0000}"/>
    <cellStyle name="40% - Dekorfärg3 27 4" xfId="3496" xr:uid="{00000000-0005-0000-0000-00001F0F0000}"/>
    <cellStyle name="40% - Dekorfärg3 28" xfId="521" xr:uid="{00000000-0005-0000-0000-0000200F0000}"/>
    <cellStyle name="40% - Dekorfärg3 28 2" xfId="1119" xr:uid="{00000000-0005-0000-0000-0000210F0000}"/>
    <cellStyle name="40% - Dekorfärg3 28 2 2" xfId="2607" xr:uid="{00000000-0005-0000-0000-0000220F0000}"/>
    <cellStyle name="40% - Dekorfärg3 28 2 2 2" xfId="5580" xr:uid="{00000000-0005-0000-0000-0000230F0000}"/>
    <cellStyle name="40% - Dekorfärg3 28 2 3" xfId="4096" xr:uid="{00000000-0005-0000-0000-0000240F0000}"/>
    <cellStyle name="40% - Dekorfärg3 28 3" xfId="2021" xr:uid="{00000000-0005-0000-0000-0000250F0000}"/>
    <cellStyle name="40% - Dekorfärg3 28 3 2" xfId="4994" xr:uid="{00000000-0005-0000-0000-0000260F0000}"/>
    <cellStyle name="40% - Dekorfärg3 28 4" xfId="3510" xr:uid="{00000000-0005-0000-0000-0000270F0000}"/>
    <cellStyle name="40% - Dekorfärg3 29" xfId="539" xr:uid="{00000000-0005-0000-0000-0000280F0000}"/>
    <cellStyle name="40% - Dekorfärg3 29 2" xfId="1136" xr:uid="{00000000-0005-0000-0000-0000290F0000}"/>
    <cellStyle name="40% - Dekorfärg3 29 2 2" xfId="2624" xr:uid="{00000000-0005-0000-0000-00002A0F0000}"/>
    <cellStyle name="40% - Dekorfärg3 29 2 2 2" xfId="5597" xr:uid="{00000000-0005-0000-0000-00002B0F0000}"/>
    <cellStyle name="40% - Dekorfärg3 29 2 3" xfId="4113" xr:uid="{00000000-0005-0000-0000-00002C0F0000}"/>
    <cellStyle name="40% - Dekorfärg3 29 3" xfId="2038" xr:uid="{00000000-0005-0000-0000-00002D0F0000}"/>
    <cellStyle name="40% - Dekorfärg3 29 3 2" xfId="5011" xr:uid="{00000000-0005-0000-0000-00002E0F0000}"/>
    <cellStyle name="40% - Dekorfärg3 29 4" xfId="3527" xr:uid="{00000000-0005-0000-0000-00002F0F0000}"/>
    <cellStyle name="40% - Dekorfärg3 3" xfId="74" xr:uid="{00000000-0005-0000-0000-0000300F0000}"/>
    <cellStyle name="40% - Dekorfärg3 3 2" xfId="177" xr:uid="{00000000-0005-0000-0000-0000310F0000}"/>
    <cellStyle name="40% - Dekorfärg3 3 2 2" xfId="778" xr:uid="{00000000-0005-0000-0000-0000320F0000}"/>
    <cellStyle name="40% - Dekorfärg3 3 2 2 2" xfId="2266" xr:uid="{00000000-0005-0000-0000-0000330F0000}"/>
    <cellStyle name="40% - Dekorfärg3 3 2 2 2 2" xfId="5239" xr:uid="{00000000-0005-0000-0000-0000340F0000}"/>
    <cellStyle name="40% - Dekorfärg3 3 2 2 3" xfId="3755" xr:uid="{00000000-0005-0000-0000-0000350F0000}"/>
    <cellStyle name="40% - Dekorfärg3 3 2 3" xfId="1680" xr:uid="{00000000-0005-0000-0000-0000360F0000}"/>
    <cellStyle name="40% - Dekorfärg3 3 2 3 2" xfId="4653" xr:uid="{00000000-0005-0000-0000-0000370F0000}"/>
    <cellStyle name="40% - Dekorfärg3 3 2 4" xfId="3169" xr:uid="{00000000-0005-0000-0000-0000380F0000}"/>
    <cellStyle name="40% - Dekorfärg3 3 3" xfId="676" xr:uid="{00000000-0005-0000-0000-0000390F0000}"/>
    <cellStyle name="40% - Dekorfärg3 3 3 2" xfId="2165" xr:uid="{00000000-0005-0000-0000-00003A0F0000}"/>
    <cellStyle name="40% - Dekorfärg3 3 3 2 2" xfId="5138" xr:uid="{00000000-0005-0000-0000-00003B0F0000}"/>
    <cellStyle name="40% - Dekorfärg3 3 3 3" xfId="3654" xr:uid="{00000000-0005-0000-0000-00003C0F0000}"/>
    <cellStyle name="40% - Dekorfärg3 3 4" xfId="1578" xr:uid="{00000000-0005-0000-0000-00003D0F0000}"/>
    <cellStyle name="40% - Dekorfärg3 3 4 2" xfId="4551" xr:uid="{00000000-0005-0000-0000-00003E0F0000}"/>
    <cellStyle name="40% - Dekorfärg3 3 5" xfId="3068" xr:uid="{00000000-0005-0000-0000-00003F0F0000}"/>
    <cellStyle name="40% - Dekorfärg3 30" xfId="553" xr:uid="{00000000-0005-0000-0000-0000400F0000}"/>
    <cellStyle name="40% - Dekorfärg3 30 2" xfId="1150" xr:uid="{00000000-0005-0000-0000-0000410F0000}"/>
    <cellStyle name="40% - Dekorfärg3 30 2 2" xfId="2638" xr:uid="{00000000-0005-0000-0000-0000420F0000}"/>
    <cellStyle name="40% - Dekorfärg3 30 2 2 2" xfId="5611" xr:uid="{00000000-0005-0000-0000-0000430F0000}"/>
    <cellStyle name="40% - Dekorfärg3 30 2 3" xfId="4127" xr:uid="{00000000-0005-0000-0000-0000440F0000}"/>
    <cellStyle name="40% - Dekorfärg3 30 3" xfId="2052" xr:uid="{00000000-0005-0000-0000-0000450F0000}"/>
    <cellStyle name="40% - Dekorfärg3 30 3 2" xfId="5025" xr:uid="{00000000-0005-0000-0000-0000460F0000}"/>
    <cellStyle name="40% - Dekorfärg3 30 4" xfId="3541" xr:uid="{00000000-0005-0000-0000-0000470F0000}"/>
    <cellStyle name="40% - Dekorfärg3 31" xfId="567" xr:uid="{00000000-0005-0000-0000-0000480F0000}"/>
    <cellStyle name="40% - Dekorfärg3 31 2" xfId="1164" xr:uid="{00000000-0005-0000-0000-0000490F0000}"/>
    <cellStyle name="40% - Dekorfärg3 31 2 2" xfId="2652" xr:uid="{00000000-0005-0000-0000-00004A0F0000}"/>
    <cellStyle name="40% - Dekorfärg3 31 2 2 2" xfId="5625" xr:uid="{00000000-0005-0000-0000-00004B0F0000}"/>
    <cellStyle name="40% - Dekorfärg3 31 2 3" xfId="4141" xr:uid="{00000000-0005-0000-0000-00004C0F0000}"/>
    <cellStyle name="40% - Dekorfärg3 31 3" xfId="2066" xr:uid="{00000000-0005-0000-0000-00004D0F0000}"/>
    <cellStyle name="40% - Dekorfärg3 31 3 2" xfId="5039" xr:uid="{00000000-0005-0000-0000-00004E0F0000}"/>
    <cellStyle name="40% - Dekorfärg3 31 4" xfId="3555" xr:uid="{00000000-0005-0000-0000-00004F0F0000}"/>
    <cellStyle name="40% - Dekorfärg3 32" xfId="581" xr:uid="{00000000-0005-0000-0000-0000500F0000}"/>
    <cellStyle name="40% - Dekorfärg3 32 2" xfId="1178" xr:uid="{00000000-0005-0000-0000-0000510F0000}"/>
    <cellStyle name="40% - Dekorfärg3 32 2 2" xfId="2666" xr:uid="{00000000-0005-0000-0000-0000520F0000}"/>
    <cellStyle name="40% - Dekorfärg3 32 2 2 2" xfId="5639" xr:uid="{00000000-0005-0000-0000-0000530F0000}"/>
    <cellStyle name="40% - Dekorfärg3 32 2 3" xfId="4155" xr:uid="{00000000-0005-0000-0000-0000540F0000}"/>
    <cellStyle name="40% - Dekorfärg3 32 3" xfId="2080" xr:uid="{00000000-0005-0000-0000-0000550F0000}"/>
    <cellStyle name="40% - Dekorfärg3 32 3 2" xfId="5053" xr:uid="{00000000-0005-0000-0000-0000560F0000}"/>
    <cellStyle name="40% - Dekorfärg3 32 4" xfId="3569" xr:uid="{00000000-0005-0000-0000-0000570F0000}"/>
    <cellStyle name="40% - Dekorfärg3 33" xfId="595" xr:uid="{00000000-0005-0000-0000-0000580F0000}"/>
    <cellStyle name="40% - Dekorfärg3 33 2" xfId="1192" xr:uid="{00000000-0005-0000-0000-0000590F0000}"/>
    <cellStyle name="40% - Dekorfärg3 33 2 2" xfId="2680" xr:uid="{00000000-0005-0000-0000-00005A0F0000}"/>
    <cellStyle name="40% - Dekorfärg3 33 2 2 2" xfId="5653" xr:uid="{00000000-0005-0000-0000-00005B0F0000}"/>
    <cellStyle name="40% - Dekorfärg3 33 2 3" xfId="4169" xr:uid="{00000000-0005-0000-0000-00005C0F0000}"/>
    <cellStyle name="40% - Dekorfärg3 33 3" xfId="2094" xr:uid="{00000000-0005-0000-0000-00005D0F0000}"/>
    <cellStyle name="40% - Dekorfärg3 33 3 2" xfId="5067" xr:uid="{00000000-0005-0000-0000-00005E0F0000}"/>
    <cellStyle name="40% - Dekorfärg3 33 4" xfId="3583" xr:uid="{00000000-0005-0000-0000-00005F0F0000}"/>
    <cellStyle name="40% - Dekorfärg3 34" xfId="609" xr:uid="{00000000-0005-0000-0000-0000600F0000}"/>
    <cellStyle name="40% - Dekorfärg3 34 2" xfId="1206" xr:uid="{00000000-0005-0000-0000-0000610F0000}"/>
    <cellStyle name="40% - Dekorfärg3 34 2 2" xfId="2694" xr:uid="{00000000-0005-0000-0000-0000620F0000}"/>
    <cellStyle name="40% - Dekorfärg3 34 2 2 2" xfId="5667" xr:uid="{00000000-0005-0000-0000-0000630F0000}"/>
    <cellStyle name="40% - Dekorfärg3 34 2 3" xfId="4183" xr:uid="{00000000-0005-0000-0000-0000640F0000}"/>
    <cellStyle name="40% - Dekorfärg3 34 3" xfId="2108" xr:uid="{00000000-0005-0000-0000-0000650F0000}"/>
    <cellStyle name="40% - Dekorfärg3 34 3 2" xfId="5081" xr:uid="{00000000-0005-0000-0000-0000660F0000}"/>
    <cellStyle name="40% - Dekorfärg3 34 4" xfId="3597" xr:uid="{00000000-0005-0000-0000-0000670F0000}"/>
    <cellStyle name="40% - Dekorfärg3 35" xfId="623" xr:uid="{00000000-0005-0000-0000-0000680F0000}"/>
    <cellStyle name="40% - Dekorfärg3 35 2" xfId="1220" xr:uid="{00000000-0005-0000-0000-0000690F0000}"/>
    <cellStyle name="40% - Dekorfärg3 35 2 2" xfId="2708" xr:uid="{00000000-0005-0000-0000-00006A0F0000}"/>
    <cellStyle name="40% - Dekorfärg3 35 2 2 2" xfId="5681" xr:uid="{00000000-0005-0000-0000-00006B0F0000}"/>
    <cellStyle name="40% - Dekorfärg3 35 2 3" xfId="4197" xr:uid="{00000000-0005-0000-0000-00006C0F0000}"/>
    <cellStyle name="40% - Dekorfärg3 35 3" xfId="2122" xr:uid="{00000000-0005-0000-0000-00006D0F0000}"/>
    <cellStyle name="40% - Dekorfärg3 35 3 2" xfId="5095" xr:uid="{00000000-0005-0000-0000-00006E0F0000}"/>
    <cellStyle name="40% - Dekorfärg3 35 4" xfId="3611" xr:uid="{00000000-0005-0000-0000-00006F0F0000}"/>
    <cellStyle name="40% - Dekorfärg3 4" xfId="88" xr:uid="{00000000-0005-0000-0000-0000700F0000}"/>
    <cellStyle name="40% - Dekorfärg3 4 2" xfId="191" xr:uid="{00000000-0005-0000-0000-0000710F0000}"/>
    <cellStyle name="40% - Dekorfärg3 4 2 2" xfId="792" xr:uid="{00000000-0005-0000-0000-0000720F0000}"/>
    <cellStyle name="40% - Dekorfärg3 4 2 2 2" xfId="2280" xr:uid="{00000000-0005-0000-0000-0000730F0000}"/>
    <cellStyle name="40% - Dekorfärg3 4 2 2 2 2" xfId="5253" xr:uid="{00000000-0005-0000-0000-0000740F0000}"/>
    <cellStyle name="40% - Dekorfärg3 4 2 2 3" xfId="3769" xr:uid="{00000000-0005-0000-0000-0000750F0000}"/>
    <cellStyle name="40% - Dekorfärg3 4 2 3" xfId="1694" xr:uid="{00000000-0005-0000-0000-0000760F0000}"/>
    <cellStyle name="40% - Dekorfärg3 4 2 3 2" xfId="4667" xr:uid="{00000000-0005-0000-0000-0000770F0000}"/>
    <cellStyle name="40% - Dekorfärg3 4 2 4" xfId="3183" xr:uid="{00000000-0005-0000-0000-0000780F0000}"/>
    <cellStyle name="40% - Dekorfärg3 4 3" xfId="690" xr:uid="{00000000-0005-0000-0000-0000790F0000}"/>
    <cellStyle name="40% - Dekorfärg3 4 3 2" xfId="2179" xr:uid="{00000000-0005-0000-0000-00007A0F0000}"/>
    <cellStyle name="40% - Dekorfärg3 4 3 2 2" xfId="5152" xr:uid="{00000000-0005-0000-0000-00007B0F0000}"/>
    <cellStyle name="40% - Dekorfärg3 4 3 3" xfId="3668" xr:uid="{00000000-0005-0000-0000-00007C0F0000}"/>
    <cellStyle name="40% - Dekorfärg3 4 4" xfId="1592" xr:uid="{00000000-0005-0000-0000-00007D0F0000}"/>
    <cellStyle name="40% - Dekorfärg3 4 4 2" xfId="4565" xr:uid="{00000000-0005-0000-0000-00007E0F0000}"/>
    <cellStyle name="40% - Dekorfärg3 4 5" xfId="3082" xr:uid="{00000000-0005-0000-0000-00007F0F0000}"/>
    <cellStyle name="40% - Dekorfärg3 5" xfId="102" xr:uid="{00000000-0005-0000-0000-0000800F0000}"/>
    <cellStyle name="40% - Dekorfärg3 5 2" xfId="205" xr:uid="{00000000-0005-0000-0000-0000810F0000}"/>
    <cellStyle name="40% - Dekorfärg3 5 2 2" xfId="806" xr:uid="{00000000-0005-0000-0000-0000820F0000}"/>
    <cellStyle name="40% - Dekorfärg3 5 2 2 2" xfId="2294" xr:uid="{00000000-0005-0000-0000-0000830F0000}"/>
    <cellStyle name="40% - Dekorfärg3 5 2 2 2 2" xfId="5267" xr:uid="{00000000-0005-0000-0000-0000840F0000}"/>
    <cellStyle name="40% - Dekorfärg3 5 2 2 3" xfId="3783" xr:uid="{00000000-0005-0000-0000-0000850F0000}"/>
    <cellStyle name="40% - Dekorfärg3 5 2 3" xfId="1708" xr:uid="{00000000-0005-0000-0000-0000860F0000}"/>
    <cellStyle name="40% - Dekorfärg3 5 2 3 2" xfId="4681" xr:uid="{00000000-0005-0000-0000-0000870F0000}"/>
    <cellStyle name="40% - Dekorfärg3 5 2 4" xfId="3197" xr:uid="{00000000-0005-0000-0000-0000880F0000}"/>
    <cellStyle name="40% - Dekorfärg3 5 3" xfId="704" xr:uid="{00000000-0005-0000-0000-0000890F0000}"/>
    <cellStyle name="40% - Dekorfärg3 5 3 2" xfId="2193" xr:uid="{00000000-0005-0000-0000-00008A0F0000}"/>
    <cellStyle name="40% - Dekorfärg3 5 3 2 2" xfId="5166" xr:uid="{00000000-0005-0000-0000-00008B0F0000}"/>
    <cellStyle name="40% - Dekorfärg3 5 3 3" xfId="3682" xr:uid="{00000000-0005-0000-0000-00008C0F0000}"/>
    <cellStyle name="40% - Dekorfärg3 5 4" xfId="1606" xr:uid="{00000000-0005-0000-0000-00008D0F0000}"/>
    <cellStyle name="40% - Dekorfärg3 5 4 2" xfId="4579" xr:uid="{00000000-0005-0000-0000-00008E0F0000}"/>
    <cellStyle name="40% - Dekorfärg3 5 5" xfId="3096" xr:uid="{00000000-0005-0000-0000-00008F0F0000}"/>
    <cellStyle name="40% - Dekorfärg3 6" xfId="116" xr:uid="{00000000-0005-0000-0000-0000900F0000}"/>
    <cellStyle name="40% - Dekorfärg3 6 2" xfId="219" xr:uid="{00000000-0005-0000-0000-0000910F0000}"/>
    <cellStyle name="40% - Dekorfärg3 6 2 2" xfId="820" xr:uid="{00000000-0005-0000-0000-0000920F0000}"/>
    <cellStyle name="40% - Dekorfärg3 6 2 2 2" xfId="2308" xr:uid="{00000000-0005-0000-0000-0000930F0000}"/>
    <cellStyle name="40% - Dekorfärg3 6 2 2 2 2" xfId="5281" xr:uid="{00000000-0005-0000-0000-0000940F0000}"/>
    <cellStyle name="40% - Dekorfärg3 6 2 2 3" xfId="3797" xr:uid="{00000000-0005-0000-0000-0000950F0000}"/>
    <cellStyle name="40% - Dekorfärg3 6 2 3" xfId="1722" xr:uid="{00000000-0005-0000-0000-0000960F0000}"/>
    <cellStyle name="40% - Dekorfärg3 6 2 3 2" xfId="4695" xr:uid="{00000000-0005-0000-0000-0000970F0000}"/>
    <cellStyle name="40% - Dekorfärg3 6 2 4" xfId="3211" xr:uid="{00000000-0005-0000-0000-0000980F0000}"/>
    <cellStyle name="40% - Dekorfärg3 6 3" xfId="718" xr:uid="{00000000-0005-0000-0000-0000990F0000}"/>
    <cellStyle name="40% - Dekorfärg3 6 3 2" xfId="2207" xr:uid="{00000000-0005-0000-0000-00009A0F0000}"/>
    <cellStyle name="40% - Dekorfärg3 6 3 2 2" xfId="5180" xr:uid="{00000000-0005-0000-0000-00009B0F0000}"/>
    <cellStyle name="40% - Dekorfärg3 6 3 3" xfId="3696" xr:uid="{00000000-0005-0000-0000-00009C0F0000}"/>
    <cellStyle name="40% - Dekorfärg3 6 4" xfId="1620" xr:uid="{00000000-0005-0000-0000-00009D0F0000}"/>
    <cellStyle name="40% - Dekorfärg3 6 4 2" xfId="4593" xr:uid="{00000000-0005-0000-0000-00009E0F0000}"/>
    <cellStyle name="40% - Dekorfärg3 6 5" xfId="3110" xr:uid="{00000000-0005-0000-0000-00009F0F0000}"/>
    <cellStyle name="40% - Dekorfärg3 7" xfId="130" xr:uid="{00000000-0005-0000-0000-0000A00F0000}"/>
    <cellStyle name="40% - Dekorfärg3 7 2" xfId="233" xr:uid="{00000000-0005-0000-0000-0000A10F0000}"/>
    <cellStyle name="40% - Dekorfärg3 7 2 2" xfId="834" xr:uid="{00000000-0005-0000-0000-0000A20F0000}"/>
    <cellStyle name="40% - Dekorfärg3 7 2 2 2" xfId="2322" xr:uid="{00000000-0005-0000-0000-0000A30F0000}"/>
    <cellStyle name="40% - Dekorfärg3 7 2 2 2 2" xfId="5295" xr:uid="{00000000-0005-0000-0000-0000A40F0000}"/>
    <cellStyle name="40% - Dekorfärg3 7 2 2 3" xfId="3811" xr:uid="{00000000-0005-0000-0000-0000A50F0000}"/>
    <cellStyle name="40% - Dekorfärg3 7 2 3" xfId="1736" xr:uid="{00000000-0005-0000-0000-0000A60F0000}"/>
    <cellStyle name="40% - Dekorfärg3 7 2 3 2" xfId="4709" xr:uid="{00000000-0005-0000-0000-0000A70F0000}"/>
    <cellStyle name="40% - Dekorfärg3 7 2 4" xfId="3225" xr:uid="{00000000-0005-0000-0000-0000A80F0000}"/>
    <cellStyle name="40% - Dekorfärg3 7 3" xfId="732" xr:uid="{00000000-0005-0000-0000-0000A90F0000}"/>
    <cellStyle name="40% - Dekorfärg3 7 3 2" xfId="2221" xr:uid="{00000000-0005-0000-0000-0000AA0F0000}"/>
    <cellStyle name="40% - Dekorfärg3 7 3 2 2" xfId="5194" xr:uid="{00000000-0005-0000-0000-0000AB0F0000}"/>
    <cellStyle name="40% - Dekorfärg3 7 3 3" xfId="3710" xr:uid="{00000000-0005-0000-0000-0000AC0F0000}"/>
    <cellStyle name="40% - Dekorfärg3 7 4" xfId="1634" xr:uid="{00000000-0005-0000-0000-0000AD0F0000}"/>
    <cellStyle name="40% - Dekorfärg3 7 4 2" xfId="4607" xr:uid="{00000000-0005-0000-0000-0000AE0F0000}"/>
    <cellStyle name="40% - Dekorfärg3 7 5" xfId="3124" xr:uid="{00000000-0005-0000-0000-0000AF0F0000}"/>
    <cellStyle name="40% - Dekorfärg3 8" xfId="144" xr:uid="{00000000-0005-0000-0000-0000B00F0000}"/>
    <cellStyle name="40% - Dekorfärg3 8 2" xfId="746" xr:uid="{00000000-0005-0000-0000-0000B10F0000}"/>
    <cellStyle name="40% - Dekorfärg3 8 2 2" xfId="2235" xr:uid="{00000000-0005-0000-0000-0000B20F0000}"/>
    <cellStyle name="40% - Dekorfärg3 8 2 2 2" xfId="5208" xr:uid="{00000000-0005-0000-0000-0000B30F0000}"/>
    <cellStyle name="40% - Dekorfärg3 8 2 3" xfId="3724" xr:uid="{00000000-0005-0000-0000-0000B40F0000}"/>
    <cellStyle name="40% - Dekorfärg3 8 3" xfId="1648" xr:uid="{00000000-0005-0000-0000-0000B50F0000}"/>
    <cellStyle name="40% - Dekorfärg3 8 3 2" xfId="4621" xr:uid="{00000000-0005-0000-0000-0000B60F0000}"/>
    <cellStyle name="40% - Dekorfärg3 8 4" xfId="3138" xr:uid="{00000000-0005-0000-0000-0000B70F0000}"/>
    <cellStyle name="40% - Dekorfärg3 9" xfId="249" xr:uid="{00000000-0005-0000-0000-0000B80F0000}"/>
    <cellStyle name="40% - Dekorfärg3 9 2" xfId="850" xr:uid="{00000000-0005-0000-0000-0000B90F0000}"/>
    <cellStyle name="40% - Dekorfärg3 9 2 2" xfId="2338" xr:uid="{00000000-0005-0000-0000-0000BA0F0000}"/>
    <cellStyle name="40% - Dekorfärg3 9 2 2 2" xfId="5311" xr:uid="{00000000-0005-0000-0000-0000BB0F0000}"/>
    <cellStyle name="40% - Dekorfärg3 9 2 3" xfId="3827" xr:uid="{00000000-0005-0000-0000-0000BC0F0000}"/>
    <cellStyle name="40% - Dekorfärg3 9 3" xfId="1752" xr:uid="{00000000-0005-0000-0000-0000BD0F0000}"/>
    <cellStyle name="40% - Dekorfärg3 9 3 2" xfId="4725" xr:uid="{00000000-0005-0000-0000-0000BE0F0000}"/>
    <cellStyle name="40% - Dekorfärg3 9 4" xfId="3241" xr:uid="{00000000-0005-0000-0000-0000BF0F0000}"/>
    <cellStyle name="40% - Dekorfärg4 10" xfId="265" xr:uid="{00000000-0005-0000-0000-0000C00F0000}"/>
    <cellStyle name="40% - Dekorfärg4 10 2" xfId="866" xr:uid="{00000000-0005-0000-0000-0000C10F0000}"/>
    <cellStyle name="40% - Dekorfärg4 10 2 2" xfId="2354" xr:uid="{00000000-0005-0000-0000-0000C20F0000}"/>
    <cellStyle name="40% - Dekorfärg4 10 2 2 2" xfId="5327" xr:uid="{00000000-0005-0000-0000-0000C30F0000}"/>
    <cellStyle name="40% - Dekorfärg4 10 2 3" xfId="3843" xr:uid="{00000000-0005-0000-0000-0000C40F0000}"/>
    <cellStyle name="40% - Dekorfärg4 10 3" xfId="1768" xr:uid="{00000000-0005-0000-0000-0000C50F0000}"/>
    <cellStyle name="40% - Dekorfärg4 10 3 2" xfId="4741" xr:uid="{00000000-0005-0000-0000-0000C60F0000}"/>
    <cellStyle name="40% - Dekorfärg4 10 4" xfId="3257" xr:uid="{00000000-0005-0000-0000-0000C70F0000}"/>
    <cellStyle name="40% - Dekorfärg4 11" xfId="279" xr:uid="{00000000-0005-0000-0000-0000C80F0000}"/>
    <cellStyle name="40% - Dekorfärg4 11 2" xfId="880" xr:uid="{00000000-0005-0000-0000-0000C90F0000}"/>
    <cellStyle name="40% - Dekorfärg4 11 2 2" xfId="2368" xr:uid="{00000000-0005-0000-0000-0000CA0F0000}"/>
    <cellStyle name="40% - Dekorfärg4 11 2 2 2" xfId="5341" xr:uid="{00000000-0005-0000-0000-0000CB0F0000}"/>
    <cellStyle name="40% - Dekorfärg4 11 2 3" xfId="3857" xr:uid="{00000000-0005-0000-0000-0000CC0F0000}"/>
    <cellStyle name="40% - Dekorfärg4 11 3" xfId="1782" xr:uid="{00000000-0005-0000-0000-0000CD0F0000}"/>
    <cellStyle name="40% - Dekorfärg4 11 3 2" xfId="4755" xr:uid="{00000000-0005-0000-0000-0000CE0F0000}"/>
    <cellStyle name="40% - Dekorfärg4 11 4" xfId="3271" xr:uid="{00000000-0005-0000-0000-0000CF0F0000}"/>
    <cellStyle name="40% - Dekorfärg4 12" xfId="293" xr:uid="{00000000-0005-0000-0000-0000D00F0000}"/>
    <cellStyle name="40% - Dekorfärg4 12 2" xfId="894" xr:uid="{00000000-0005-0000-0000-0000D10F0000}"/>
    <cellStyle name="40% - Dekorfärg4 12 2 2" xfId="2382" xr:uid="{00000000-0005-0000-0000-0000D20F0000}"/>
    <cellStyle name="40% - Dekorfärg4 12 2 2 2" xfId="5355" xr:uid="{00000000-0005-0000-0000-0000D30F0000}"/>
    <cellStyle name="40% - Dekorfärg4 12 2 3" xfId="3871" xr:uid="{00000000-0005-0000-0000-0000D40F0000}"/>
    <cellStyle name="40% - Dekorfärg4 12 3" xfId="1796" xr:uid="{00000000-0005-0000-0000-0000D50F0000}"/>
    <cellStyle name="40% - Dekorfärg4 12 3 2" xfId="4769" xr:uid="{00000000-0005-0000-0000-0000D60F0000}"/>
    <cellStyle name="40% - Dekorfärg4 12 4" xfId="3285" xr:uid="{00000000-0005-0000-0000-0000D70F0000}"/>
    <cellStyle name="40% - Dekorfärg4 13" xfId="307" xr:uid="{00000000-0005-0000-0000-0000D80F0000}"/>
    <cellStyle name="40% - Dekorfärg4 13 2" xfId="908" xr:uid="{00000000-0005-0000-0000-0000D90F0000}"/>
    <cellStyle name="40% - Dekorfärg4 13 2 2" xfId="2396" xr:uid="{00000000-0005-0000-0000-0000DA0F0000}"/>
    <cellStyle name="40% - Dekorfärg4 13 2 2 2" xfId="5369" xr:uid="{00000000-0005-0000-0000-0000DB0F0000}"/>
    <cellStyle name="40% - Dekorfärg4 13 2 3" xfId="3885" xr:uid="{00000000-0005-0000-0000-0000DC0F0000}"/>
    <cellStyle name="40% - Dekorfärg4 13 3" xfId="1810" xr:uid="{00000000-0005-0000-0000-0000DD0F0000}"/>
    <cellStyle name="40% - Dekorfärg4 13 3 2" xfId="4783" xr:uid="{00000000-0005-0000-0000-0000DE0F0000}"/>
    <cellStyle name="40% - Dekorfärg4 13 4" xfId="3299" xr:uid="{00000000-0005-0000-0000-0000DF0F0000}"/>
    <cellStyle name="40% - Dekorfärg4 14" xfId="321" xr:uid="{00000000-0005-0000-0000-0000E00F0000}"/>
    <cellStyle name="40% - Dekorfärg4 14 2" xfId="922" xr:uid="{00000000-0005-0000-0000-0000E10F0000}"/>
    <cellStyle name="40% - Dekorfärg4 14 2 2" xfId="2410" xr:uid="{00000000-0005-0000-0000-0000E20F0000}"/>
    <cellStyle name="40% - Dekorfärg4 14 2 2 2" xfId="5383" xr:uid="{00000000-0005-0000-0000-0000E30F0000}"/>
    <cellStyle name="40% - Dekorfärg4 14 2 3" xfId="3899" xr:uid="{00000000-0005-0000-0000-0000E40F0000}"/>
    <cellStyle name="40% - Dekorfärg4 14 3" xfId="1824" xr:uid="{00000000-0005-0000-0000-0000E50F0000}"/>
    <cellStyle name="40% - Dekorfärg4 14 3 2" xfId="4797" xr:uid="{00000000-0005-0000-0000-0000E60F0000}"/>
    <cellStyle name="40% - Dekorfärg4 14 4" xfId="3313" xr:uid="{00000000-0005-0000-0000-0000E70F0000}"/>
    <cellStyle name="40% - Dekorfärg4 15" xfId="335" xr:uid="{00000000-0005-0000-0000-0000E80F0000}"/>
    <cellStyle name="40% - Dekorfärg4 15 2" xfId="936" xr:uid="{00000000-0005-0000-0000-0000E90F0000}"/>
    <cellStyle name="40% - Dekorfärg4 15 2 2" xfId="2424" xr:uid="{00000000-0005-0000-0000-0000EA0F0000}"/>
    <cellStyle name="40% - Dekorfärg4 15 2 2 2" xfId="5397" xr:uid="{00000000-0005-0000-0000-0000EB0F0000}"/>
    <cellStyle name="40% - Dekorfärg4 15 2 3" xfId="3913" xr:uid="{00000000-0005-0000-0000-0000EC0F0000}"/>
    <cellStyle name="40% - Dekorfärg4 15 3" xfId="1838" xr:uid="{00000000-0005-0000-0000-0000ED0F0000}"/>
    <cellStyle name="40% - Dekorfärg4 15 3 2" xfId="4811" xr:uid="{00000000-0005-0000-0000-0000EE0F0000}"/>
    <cellStyle name="40% - Dekorfärg4 15 4" xfId="3327" xr:uid="{00000000-0005-0000-0000-0000EF0F0000}"/>
    <cellStyle name="40% - Dekorfärg4 16" xfId="349" xr:uid="{00000000-0005-0000-0000-0000F00F0000}"/>
    <cellStyle name="40% - Dekorfärg4 16 2" xfId="950" xr:uid="{00000000-0005-0000-0000-0000F10F0000}"/>
    <cellStyle name="40% - Dekorfärg4 16 2 2" xfId="2438" xr:uid="{00000000-0005-0000-0000-0000F20F0000}"/>
    <cellStyle name="40% - Dekorfärg4 16 2 2 2" xfId="5411" xr:uid="{00000000-0005-0000-0000-0000F30F0000}"/>
    <cellStyle name="40% - Dekorfärg4 16 2 3" xfId="3927" xr:uid="{00000000-0005-0000-0000-0000F40F0000}"/>
    <cellStyle name="40% - Dekorfärg4 16 3" xfId="1852" xr:uid="{00000000-0005-0000-0000-0000F50F0000}"/>
    <cellStyle name="40% - Dekorfärg4 16 3 2" xfId="4825" xr:uid="{00000000-0005-0000-0000-0000F60F0000}"/>
    <cellStyle name="40% - Dekorfärg4 16 4" xfId="3341" xr:uid="{00000000-0005-0000-0000-0000F70F0000}"/>
    <cellStyle name="40% - Dekorfärg4 17" xfId="363" xr:uid="{00000000-0005-0000-0000-0000F80F0000}"/>
    <cellStyle name="40% - Dekorfärg4 17 2" xfId="964" xr:uid="{00000000-0005-0000-0000-0000F90F0000}"/>
    <cellStyle name="40% - Dekorfärg4 17 2 2" xfId="2452" xr:uid="{00000000-0005-0000-0000-0000FA0F0000}"/>
    <cellStyle name="40% - Dekorfärg4 17 2 2 2" xfId="5425" xr:uid="{00000000-0005-0000-0000-0000FB0F0000}"/>
    <cellStyle name="40% - Dekorfärg4 17 2 3" xfId="3941" xr:uid="{00000000-0005-0000-0000-0000FC0F0000}"/>
    <cellStyle name="40% - Dekorfärg4 17 3" xfId="1866" xr:uid="{00000000-0005-0000-0000-0000FD0F0000}"/>
    <cellStyle name="40% - Dekorfärg4 17 3 2" xfId="4839" xr:uid="{00000000-0005-0000-0000-0000FE0F0000}"/>
    <cellStyle name="40% - Dekorfärg4 17 4" xfId="3355" xr:uid="{00000000-0005-0000-0000-0000FF0F0000}"/>
    <cellStyle name="40% - Dekorfärg4 18" xfId="377" xr:uid="{00000000-0005-0000-0000-000000100000}"/>
    <cellStyle name="40% - Dekorfärg4 18 2" xfId="978" xr:uid="{00000000-0005-0000-0000-000001100000}"/>
    <cellStyle name="40% - Dekorfärg4 18 2 2" xfId="2466" xr:uid="{00000000-0005-0000-0000-000002100000}"/>
    <cellStyle name="40% - Dekorfärg4 18 2 2 2" xfId="5439" xr:uid="{00000000-0005-0000-0000-000003100000}"/>
    <cellStyle name="40% - Dekorfärg4 18 2 3" xfId="3955" xr:uid="{00000000-0005-0000-0000-000004100000}"/>
    <cellStyle name="40% - Dekorfärg4 18 3" xfId="1880" xr:uid="{00000000-0005-0000-0000-000005100000}"/>
    <cellStyle name="40% - Dekorfärg4 18 3 2" xfId="4853" xr:uid="{00000000-0005-0000-0000-000006100000}"/>
    <cellStyle name="40% - Dekorfärg4 18 4" xfId="3369" xr:uid="{00000000-0005-0000-0000-000007100000}"/>
    <cellStyle name="40% - Dekorfärg4 19" xfId="395" xr:uid="{00000000-0005-0000-0000-000008100000}"/>
    <cellStyle name="40% - Dekorfärg4 19 2" xfId="993" xr:uid="{00000000-0005-0000-0000-000009100000}"/>
    <cellStyle name="40% - Dekorfärg4 19 2 2" xfId="2481" xr:uid="{00000000-0005-0000-0000-00000A100000}"/>
    <cellStyle name="40% - Dekorfärg4 19 2 2 2" xfId="5454" xr:uid="{00000000-0005-0000-0000-00000B100000}"/>
    <cellStyle name="40% - Dekorfärg4 19 2 3" xfId="3970" xr:uid="{00000000-0005-0000-0000-00000C100000}"/>
    <cellStyle name="40% - Dekorfärg4 19 3" xfId="1895" xr:uid="{00000000-0005-0000-0000-00000D100000}"/>
    <cellStyle name="40% - Dekorfärg4 19 3 2" xfId="4868" xr:uid="{00000000-0005-0000-0000-00000E100000}"/>
    <cellStyle name="40% - Dekorfärg4 19 4" xfId="3384" xr:uid="{00000000-0005-0000-0000-00000F100000}"/>
    <cellStyle name="40% - Dekorfärg4 2" xfId="62" xr:uid="{00000000-0005-0000-0000-000010100000}"/>
    <cellStyle name="40% - Dekorfärg4 2 2" xfId="165" xr:uid="{00000000-0005-0000-0000-000011100000}"/>
    <cellStyle name="40% - Dekorfärg4 2 2 2" xfId="766" xr:uid="{00000000-0005-0000-0000-000012100000}"/>
    <cellStyle name="40% - Dekorfärg4 2 2 2 2" xfId="2254" xr:uid="{00000000-0005-0000-0000-000013100000}"/>
    <cellStyle name="40% - Dekorfärg4 2 2 2 2 2" xfId="5227" xr:uid="{00000000-0005-0000-0000-000014100000}"/>
    <cellStyle name="40% - Dekorfärg4 2 2 2 3" xfId="3743" xr:uid="{00000000-0005-0000-0000-000015100000}"/>
    <cellStyle name="40% - Dekorfärg4 2 2 3" xfId="1668" xr:uid="{00000000-0005-0000-0000-000016100000}"/>
    <cellStyle name="40% - Dekorfärg4 2 2 3 2" xfId="4641" xr:uid="{00000000-0005-0000-0000-000017100000}"/>
    <cellStyle name="40% - Dekorfärg4 2 2 4" xfId="3157" xr:uid="{00000000-0005-0000-0000-000018100000}"/>
    <cellStyle name="40% - Dekorfärg4 2 3" xfId="664" xr:uid="{00000000-0005-0000-0000-000019100000}"/>
    <cellStyle name="40% - Dekorfärg4 2 3 2" xfId="2153" xr:uid="{00000000-0005-0000-0000-00001A100000}"/>
    <cellStyle name="40% - Dekorfärg4 2 3 2 2" xfId="5126" xr:uid="{00000000-0005-0000-0000-00001B100000}"/>
    <cellStyle name="40% - Dekorfärg4 2 3 3" xfId="3642" xr:uid="{00000000-0005-0000-0000-00001C100000}"/>
    <cellStyle name="40% - Dekorfärg4 2 4" xfId="1566" xr:uid="{00000000-0005-0000-0000-00001D100000}"/>
    <cellStyle name="40% - Dekorfärg4 2 4 2" xfId="4539" xr:uid="{00000000-0005-0000-0000-00001E100000}"/>
    <cellStyle name="40% - Dekorfärg4 2 5" xfId="3056" xr:uid="{00000000-0005-0000-0000-00001F100000}"/>
    <cellStyle name="40% - Dekorfärg4 20" xfId="411" xr:uid="{00000000-0005-0000-0000-000020100000}"/>
    <cellStyle name="40% - Dekorfärg4 20 2" xfId="1009" xr:uid="{00000000-0005-0000-0000-000021100000}"/>
    <cellStyle name="40% - Dekorfärg4 20 2 2" xfId="2497" xr:uid="{00000000-0005-0000-0000-000022100000}"/>
    <cellStyle name="40% - Dekorfärg4 20 2 2 2" xfId="5470" xr:uid="{00000000-0005-0000-0000-000023100000}"/>
    <cellStyle name="40% - Dekorfärg4 20 2 3" xfId="3986" xr:uid="{00000000-0005-0000-0000-000024100000}"/>
    <cellStyle name="40% - Dekorfärg4 20 3" xfId="1911" xr:uid="{00000000-0005-0000-0000-000025100000}"/>
    <cellStyle name="40% - Dekorfärg4 20 3 2" xfId="4884" xr:uid="{00000000-0005-0000-0000-000026100000}"/>
    <cellStyle name="40% - Dekorfärg4 20 4" xfId="3400" xr:uid="{00000000-0005-0000-0000-000027100000}"/>
    <cellStyle name="40% - Dekorfärg4 21" xfId="425" xr:uid="{00000000-0005-0000-0000-000028100000}"/>
    <cellStyle name="40% - Dekorfärg4 21 2" xfId="1023" xr:uid="{00000000-0005-0000-0000-000029100000}"/>
    <cellStyle name="40% - Dekorfärg4 21 2 2" xfId="2511" xr:uid="{00000000-0005-0000-0000-00002A100000}"/>
    <cellStyle name="40% - Dekorfärg4 21 2 2 2" xfId="5484" xr:uid="{00000000-0005-0000-0000-00002B100000}"/>
    <cellStyle name="40% - Dekorfärg4 21 2 3" xfId="4000" xr:uid="{00000000-0005-0000-0000-00002C100000}"/>
    <cellStyle name="40% - Dekorfärg4 21 3" xfId="1925" xr:uid="{00000000-0005-0000-0000-00002D100000}"/>
    <cellStyle name="40% - Dekorfärg4 21 3 2" xfId="4898" xr:uid="{00000000-0005-0000-0000-00002E100000}"/>
    <cellStyle name="40% - Dekorfärg4 21 4" xfId="3414" xr:uid="{00000000-0005-0000-0000-00002F100000}"/>
    <cellStyle name="40% - Dekorfärg4 22" xfId="439" xr:uid="{00000000-0005-0000-0000-000030100000}"/>
    <cellStyle name="40% - Dekorfärg4 22 2" xfId="1037" xr:uid="{00000000-0005-0000-0000-000031100000}"/>
    <cellStyle name="40% - Dekorfärg4 22 2 2" xfId="2525" xr:uid="{00000000-0005-0000-0000-000032100000}"/>
    <cellStyle name="40% - Dekorfärg4 22 2 2 2" xfId="5498" xr:uid="{00000000-0005-0000-0000-000033100000}"/>
    <cellStyle name="40% - Dekorfärg4 22 2 3" xfId="4014" xr:uid="{00000000-0005-0000-0000-000034100000}"/>
    <cellStyle name="40% - Dekorfärg4 22 3" xfId="1939" xr:uid="{00000000-0005-0000-0000-000035100000}"/>
    <cellStyle name="40% - Dekorfärg4 22 3 2" xfId="4912" xr:uid="{00000000-0005-0000-0000-000036100000}"/>
    <cellStyle name="40% - Dekorfärg4 22 4" xfId="3428" xr:uid="{00000000-0005-0000-0000-000037100000}"/>
    <cellStyle name="40% - Dekorfärg4 23" xfId="453" xr:uid="{00000000-0005-0000-0000-000038100000}"/>
    <cellStyle name="40% - Dekorfärg4 23 2" xfId="1051" xr:uid="{00000000-0005-0000-0000-000039100000}"/>
    <cellStyle name="40% - Dekorfärg4 23 2 2" xfId="2539" xr:uid="{00000000-0005-0000-0000-00003A100000}"/>
    <cellStyle name="40% - Dekorfärg4 23 2 2 2" xfId="5512" xr:uid="{00000000-0005-0000-0000-00003B100000}"/>
    <cellStyle name="40% - Dekorfärg4 23 2 3" xfId="4028" xr:uid="{00000000-0005-0000-0000-00003C100000}"/>
    <cellStyle name="40% - Dekorfärg4 23 3" xfId="1953" xr:uid="{00000000-0005-0000-0000-00003D100000}"/>
    <cellStyle name="40% - Dekorfärg4 23 3 2" xfId="4926" xr:uid="{00000000-0005-0000-0000-00003E100000}"/>
    <cellStyle name="40% - Dekorfärg4 23 4" xfId="3442" xr:uid="{00000000-0005-0000-0000-00003F100000}"/>
    <cellStyle name="40% - Dekorfärg4 24" xfId="467" xr:uid="{00000000-0005-0000-0000-000040100000}"/>
    <cellStyle name="40% - Dekorfärg4 24 2" xfId="1065" xr:uid="{00000000-0005-0000-0000-000041100000}"/>
    <cellStyle name="40% - Dekorfärg4 24 2 2" xfId="2553" xr:uid="{00000000-0005-0000-0000-000042100000}"/>
    <cellStyle name="40% - Dekorfärg4 24 2 2 2" xfId="5526" xr:uid="{00000000-0005-0000-0000-000043100000}"/>
    <cellStyle name="40% - Dekorfärg4 24 2 3" xfId="4042" xr:uid="{00000000-0005-0000-0000-000044100000}"/>
    <cellStyle name="40% - Dekorfärg4 24 3" xfId="1967" xr:uid="{00000000-0005-0000-0000-000045100000}"/>
    <cellStyle name="40% - Dekorfärg4 24 3 2" xfId="4940" xr:uid="{00000000-0005-0000-0000-000046100000}"/>
    <cellStyle name="40% - Dekorfärg4 24 4" xfId="3456" xr:uid="{00000000-0005-0000-0000-000047100000}"/>
    <cellStyle name="40% - Dekorfärg4 25" xfId="481" xr:uid="{00000000-0005-0000-0000-000048100000}"/>
    <cellStyle name="40% - Dekorfärg4 25 2" xfId="1079" xr:uid="{00000000-0005-0000-0000-000049100000}"/>
    <cellStyle name="40% - Dekorfärg4 25 2 2" xfId="2567" xr:uid="{00000000-0005-0000-0000-00004A100000}"/>
    <cellStyle name="40% - Dekorfärg4 25 2 2 2" xfId="5540" xr:uid="{00000000-0005-0000-0000-00004B100000}"/>
    <cellStyle name="40% - Dekorfärg4 25 2 3" xfId="4056" xr:uid="{00000000-0005-0000-0000-00004C100000}"/>
    <cellStyle name="40% - Dekorfärg4 25 3" xfId="1981" xr:uid="{00000000-0005-0000-0000-00004D100000}"/>
    <cellStyle name="40% - Dekorfärg4 25 3 2" xfId="4954" xr:uid="{00000000-0005-0000-0000-00004E100000}"/>
    <cellStyle name="40% - Dekorfärg4 25 4" xfId="3470" xr:uid="{00000000-0005-0000-0000-00004F100000}"/>
    <cellStyle name="40% - Dekorfärg4 26" xfId="495" xr:uid="{00000000-0005-0000-0000-000050100000}"/>
    <cellStyle name="40% - Dekorfärg4 26 2" xfId="1093" xr:uid="{00000000-0005-0000-0000-000051100000}"/>
    <cellStyle name="40% - Dekorfärg4 26 2 2" xfId="2581" xr:uid="{00000000-0005-0000-0000-000052100000}"/>
    <cellStyle name="40% - Dekorfärg4 26 2 2 2" xfId="5554" xr:uid="{00000000-0005-0000-0000-000053100000}"/>
    <cellStyle name="40% - Dekorfärg4 26 2 3" xfId="4070" xr:uid="{00000000-0005-0000-0000-000054100000}"/>
    <cellStyle name="40% - Dekorfärg4 26 3" xfId="1995" xr:uid="{00000000-0005-0000-0000-000055100000}"/>
    <cellStyle name="40% - Dekorfärg4 26 3 2" xfId="4968" xr:uid="{00000000-0005-0000-0000-000056100000}"/>
    <cellStyle name="40% - Dekorfärg4 26 4" xfId="3484" xr:uid="{00000000-0005-0000-0000-000057100000}"/>
    <cellStyle name="40% - Dekorfärg4 27" xfId="509" xr:uid="{00000000-0005-0000-0000-000058100000}"/>
    <cellStyle name="40% - Dekorfärg4 27 2" xfId="1107" xr:uid="{00000000-0005-0000-0000-000059100000}"/>
    <cellStyle name="40% - Dekorfärg4 27 2 2" xfId="2595" xr:uid="{00000000-0005-0000-0000-00005A100000}"/>
    <cellStyle name="40% - Dekorfärg4 27 2 2 2" xfId="5568" xr:uid="{00000000-0005-0000-0000-00005B100000}"/>
    <cellStyle name="40% - Dekorfärg4 27 2 3" xfId="4084" xr:uid="{00000000-0005-0000-0000-00005C100000}"/>
    <cellStyle name="40% - Dekorfärg4 27 3" xfId="2009" xr:uid="{00000000-0005-0000-0000-00005D100000}"/>
    <cellStyle name="40% - Dekorfärg4 27 3 2" xfId="4982" xr:uid="{00000000-0005-0000-0000-00005E100000}"/>
    <cellStyle name="40% - Dekorfärg4 27 4" xfId="3498" xr:uid="{00000000-0005-0000-0000-00005F100000}"/>
    <cellStyle name="40% - Dekorfärg4 28" xfId="523" xr:uid="{00000000-0005-0000-0000-000060100000}"/>
    <cellStyle name="40% - Dekorfärg4 28 2" xfId="1121" xr:uid="{00000000-0005-0000-0000-000061100000}"/>
    <cellStyle name="40% - Dekorfärg4 28 2 2" xfId="2609" xr:uid="{00000000-0005-0000-0000-000062100000}"/>
    <cellStyle name="40% - Dekorfärg4 28 2 2 2" xfId="5582" xr:uid="{00000000-0005-0000-0000-000063100000}"/>
    <cellStyle name="40% - Dekorfärg4 28 2 3" xfId="4098" xr:uid="{00000000-0005-0000-0000-000064100000}"/>
    <cellStyle name="40% - Dekorfärg4 28 3" xfId="2023" xr:uid="{00000000-0005-0000-0000-000065100000}"/>
    <cellStyle name="40% - Dekorfärg4 28 3 2" xfId="4996" xr:uid="{00000000-0005-0000-0000-000066100000}"/>
    <cellStyle name="40% - Dekorfärg4 28 4" xfId="3512" xr:uid="{00000000-0005-0000-0000-000067100000}"/>
    <cellStyle name="40% - Dekorfärg4 29" xfId="541" xr:uid="{00000000-0005-0000-0000-000068100000}"/>
    <cellStyle name="40% - Dekorfärg4 29 2" xfId="1138" xr:uid="{00000000-0005-0000-0000-000069100000}"/>
    <cellStyle name="40% - Dekorfärg4 29 2 2" xfId="2626" xr:uid="{00000000-0005-0000-0000-00006A100000}"/>
    <cellStyle name="40% - Dekorfärg4 29 2 2 2" xfId="5599" xr:uid="{00000000-0005-0000-0000-00006B100000}"/>
    <cellStyle name="40% - Dekorfärg4 29 2 3" xfId="4115" xr:uid="{00000000-0005-0000-0000-00006C100000}"/>
    <cellStyle name="40% - Dekorfärg4 29 3" xfId="2040" xr:uid="{00000000-0005-0000-0000-00006D100000}"/>
    <cellStyle name="40% - Dekorfärg4 29 3 2" xfId="5013" xr:uid="{00000000-0005-0000-0000-00006E100000}"/>
    <cellStyle name="40% - Dekorfärg4 29 4" xfId="3529" xr:uid="{00000000-0005-0000-0000-00006F100000}"/>
    <cellStyle name="40% - Dekorfärg4 3" xfId="76" xr:uid="{00000000-0005-0000-0000-000070100000}"/>
    <cellStyle name="40% - Dekorfärg4 3 2" xfId="179" xr:uid="{00000000-0005-0000-0000-000071100000}"/>
    <cellStyle name="40% - Dekorfärg4 3 2 2" xfId="780" xr:uid="{00000000-0005-0000-0000-000072100000}"/>
    <cellStyle name="40% - Dekorfärg4 3 2 2 2" xfId="2268" xr:uid="{00000000-0005-0000-0000-000073100000}"/>
    <cellStyle name="40% - Dekorfärg4 3 2 2 2 2" xfId="5241" xr:uid="{00000000-0005-0000-0000-000074100000}"/>
    <cellStyle name="40% - Dekorfärg4 3 2 2 3" xfId="3757" xr:uid="{00000000-0005-0000-0000-000075100000}"/>
    <cellStyle name="40% - Dekorfärg4 3 2 3" xfId="1682" xr:uid="{00000000-0005-0000-0000-000076100000}"/>
    <cellStyle name="40% - Dekorfärg4 3 2 3 2" xfId="4655" xr:uid="{00000000-0005-0000-0000-000077100000}"/>
    <cellStyle name="40% - Dekorfärg4 3 2 4" xfId="3171" xr:uid="{00000000-0005-0000-0000-000078100000}"/>
    <cellStyle name="40% - Dekorfärg4 3 3" xfId="678" xr:uid="{00000000-0005-0000-0000-000079100000}"/>
    <cellStyle name="40% - Dekorfärg4 3 3 2" xfId="2167" xr:uid="{00000000-0005-0000-0000-00007A100000}"/>
    <cellStyle name="40% - Dekorfärg4 3 3 2 2" xfId="5140" xr:uid="{00000000-0005-0000-0000-00007B100000}"/>
    <cellStyle name="40% - Dekorfärg4 3 3 3" xfId="3656" xr:uid="{00000000-0005-0000-0000-00007C100000}"/>
    <cellStyle name="40% - Dekorfärg4 3 4" xfId="1580" xr:uid="{00000000-0005-0000-0000-00007D100000}"/>
    <cellStyle name="40% - Dekorfärg4 3 4 2" xfId="4553" xr:uid="{00000000-0005-0000-0000-00007E100000}"/>
    <cellStyle name="40% - Dekorfärg4 3 5" xfId="3070" xr:uid="{00000000-0005-0000-0000-00007F100000}"/>
    <cellStyle name="40% - Dekorfärg4 30" xfId="555" xr:uid="{00000000-0005-0000-0000-000080100000}"/>
    <cellStyle name="40% - Dekorfärg4 30 2" xfId="1152" xr:uid="{00000000-0005-0000-0000-000081100000}"/>
    <cellStyle name="40% - Dekorfärg4 30 2 2" xfId="2640" xr:uid="{00000000-0005-0000-0000-000082100000}"/>
    <cellStyle name="40% - Dekorfärg4 30 2 2 2" xfId="5613" xr:uid="{00000000-0005-0000-0000-000083100000}"/>
    <cellStyle name="40% - Dekorfärg4 30 2 3" xfId="4129" xr:uid="{00000000-0005-0000-0000-000084100000}"/>
    <cellStyle name="40% - Dekorfärg4 30 3" xfId="2054" xr:uid="{00000000-0005-0000-0000-000085100000}"/>
    <cellStyle name="40% - Dekorfärg4 30 3 2" xfId="5027" xr:uid="{00000000-0005-0000-0000-000086100000}"/>
    <cellStyle name="40% - Dekorfärg4 30 4" xfId="3543" xr:uid="{00000000-0005-0000-0000-000087100000}"/>
    <cellStyle name="40% - Dekorfärg4 31" xfId="569" xr:uid="{00000000-0005-0000-0000-000088100000}"/>
    <cellStyle name="40% - Dekorfärg4 31 2" xfId="1166" xr:uid="{00000000-0005-0000-0000-000089100000}"/>
    <cellStyle name="40% - Dekorfärg4 31 2 2" xfId="2654" xr:uid="{00000000-0005-0000-0000-00008A100000}"/>
    <cellStyle name="40% - Dekorfärg4 31 2 2 2" xfId="5627" xr:uid="{00000000-0005-0000-0000-00008B100000}"/>
    <cellStyle name="40% - Dekorfärg4 31 2 3" xfId="4143" xr:uid="{00000000-0005-0000-0000-00008C100000}"/>
    <cellStyle name="40% - Dekorfärg4 31 3" xfId="2068" xr:uid="{00000000-0005-0000-0000-00008D100000}"/>
    <cellStyle name="40% - Dekorfärg4 31 3 2" xfId="5041" xr:uid="{00000000-0005-0000-0000-00008E100000}"/>
    <cellStyle name="40% - Dekorfärg4 31 4" xfId="3557" xr:uid="{00000000-0005-0000-0000-00008F100000}"/>
    <cellStyle name="40% - Dekorfärg4 32" xfId="583" xr:uid="{00000000-0005-0000-0000-000090100000}"/>
    <cellStyle name="40% - Dekorfärg4 32 2" xfId="1180" xr:uid="{00000000-0005-0000-0000-000091100000}"/>
    <cellStyle name="40% - Dekorfärg4 32 2 2" xfId="2668" xr:uid="{00000000-0005-0000-0000-000092100000}"/>
    <cellStyle name="40% - Dekorfärg4 32 2 2 2" xfId="5641" xr:uid="{00000000-0005-0000-0000-000093100000}"/>
    <cellStyle name="40% - Dekorfärg4 32 2 3" xfId="4157" xr:uid="{00000000-0005-0000-0000-000094100000}"/>
    <cellStyle name="40% - Dekorfärg4 32 3" xfId="2082" xr:uid="{00000000-0005-0000-0000-000095100000}"/>
    <cellStyle name="40% - Dekorfärg4 32 3 2" xfId="5055" xr:uid="{00000000-0005-0000-0000-000096100000}"/>
    <cellStyle name="40% - Dekorfärg4 32 4" xfId="3571" xr:uid="{00000000-0005-0000-0000-000097100000}"/>
    <cellStyle name="40% - Dekorfärg4 33" xfId="597" xr:uid="{00000000-0005-0000-0000-000098100000}"/>
    <cellStyle name="40% - Dekorfärg4 33 2" xfId="1194" xr:uid="{00000000-0005-0000-0000-000099100000}"/>
    <cellStyle name="40% - Dekorfärg4 33 2 2" xfId="2682" xr:uid="{00000000-0005-0000-0000-00009A100000}"/>
    <cellStyle name="40% - Dekorfärg4 33 2 2 2" xfId="5655" xr:uid="{00000000-0005-0000-0000-00009B100000}"/>
    <cellStyle name="40% - Dekorfärg4 33 2 3" xfId="4171" xr:uid="{00000000-0005-0000-0000-00009C100000}"/>
    <cellStyle name="40% - Dekorfärg4 33 3" xfId="2096" xr:uid="{00000000-0005-0000-0000-00009D100000}"/>
    <cellStyle name="40% - Dekorfärg4 33 3 2" xfId="5069" xr:uid="{00000000-0005-0000-0000-00009E100000}"/>
    <cellStyle name="40% - Dekorfärg4 33 4" xfId="3585" xr:uid="{00000000-0005-0000-0000-00009F100000}"/>
    <cellStyle name="40% - Dekorfärg4 34" xfId="611" xr:uid="{00000000-0005-0000-0000-0000A0100000}"/>
    <cellStyle name="40% - Dekorfärg4 34 2" xfId="1208" xr:uid="{00000000-0005-0000-0000-0000A1100000}"/>
    <cellStyle name="40% - Dekorfärg4 34 2 2" xfId="2696" xr:uid="{00000000-0005-0000-0000-0000A2100000}"/>
    <cellStyle name="40% - Dekorfärg4 34 2 2 2" xfId="5669" xr:uid="{00000000-0005-0000-0000-0000A3100000}"/>
    <cellStyle name="40% - Dekorfärg4 34 2 3" xfId="4185" xr:uid="{00000000-0005-0000-0000-0000A4100000}"/>
    <cellStyle name="40% - Dekorfärg4 34 3" xfId="2110" xr:uid="{00000000-0005-0000-0000-0000A5100000}"/>
    <cellStyle name="40% - Dekorfärg4 34 3 2" xfId="5083" xr:uid="{00000000-0005-0000-0000-0000A6100000}"/>
    <cellStyle name="40% - Dekorfärg4 34 4" xfId="3599" xr:uid="{00000000-0005-0000-0000-0000A7100000}"/>
    <cellStyle name="40% - Dekorfärg4 35" xfId="625" xr:uid="{00000000-0005-0000-0000-0000A8100000}"/>
    <cellStyle name="40% - Dekorfärg4 35 2" xfId="1222" xr:uid="{00000000-0005-0000-0000-0000A9100000}"/>
    <cellStyle name="40% - Dekorfärg4 35 2 2" xfId="2710" xr:uid="{00000000-0005-0000-0000-0000AA100000}"/>
    <cellStyle name="40% - Dekorfärg4 35 2 2 2" xfId="5683" xr:uid="{00000000-0005-0000-0000-0000AB100000}"/>
    <cellStyle name="40% - Dekorfärg4 35 2 3" xfId="4199" xr:uid="{00000000-0005-0000-0000-0000AC100000}"/>
    <cellStyle name="40% - Dekorfärg4 35 3" xfId="2124" xr:uid="{00000000-0005-0000-0000-0000AD100000}"/>
    <cellStyle name="40% - Dekorfärg4 35 3 2" xfId="5097" xr:uid="{00000000-0005-0000-0000-0000AE100000}"/>
    <cellStyle name="40% - Dekorfärg4 35 4" xfId="3613" xr:uid="{00000000-0005-0000-0000-0000AF100000}"/>
    <cellStyle name="40% - Dekorfärg4 4" xfId="90" xr:uid="{00000000-0005-0000-0000-0000B0100000}"/>
    <cellStyle name="40% - Dekorfärg4 4 2" xfId="193" xr:uid="{00000000-0005-0000-0000-0000B1100000}"/>
    <cellStyle name="40% - Dekorfärg4 4 2 2" xfId="794" xr:uid="{00000000-0005-0000-0000-0000B2100000}"/>
    <cellStyle name="40% - Dekorfärg4 4 2 2 2" xfId="2282" xr:uid="{00000000-0005-0000-0000-0000B3100000}"/>
    <cellStyle name="40% - Dekorfärg4 4 2 2 2 2" xfId="5255" xr:uid="{00000000-0005-0000-0000-0000B4100000}"/>
    <cellStyle name="40% - Dekorfärg4 4 2 2 3" xfId="3771" xr:uid="{00000000-0005-0000-0000-0000B5100000}"/>
    <cellStyle name="40% - Dekorfärg4 4 2 3" xfId="1696" xr:uid="{00000000-0005-0000-0000-0000B6100000}"/>
    <cellStyle name="40% - Dekorfärg4 4 2 3 2" xfId="4669" xr:uid="{00000000-0005-0000-0000-0000B7100000}"/>
    <cellStyle name="40% - Dekorfärg4 4 2 4" xfId="3185" xr:uid="{00000000-0005-0000-0000-0000B8100000}"/>
    <cellStyle name="40% - Dekorfärg4 4 3" xfId="692" xr:uid="{00000000-0005-0000-0000-0000B9100000}"/>
    <cellStyle name="40% - Dekorfärg4 4 3 2" xfId="2181" xr:uid="{00000000-0005-0000-0000-0000BA100000}"/>
    <cellStyle name="40% - Dekorfärg4 4 3 2 2" xfId="5154" xr:uid="{00000000-0005-0000-0000-0000BB100000}"/>
    <cellStyle name="40% - Dekorfärg4 4 3 3" xfId="3670" xr:uid="{00000000-0005-0000-0000-0000BC100000}"/>
    <cellStyle name="40% - Dekorfärg4 4 4" xfId="1594" xr:uid="{00000000-0005-0000-0000-0000BD100000}"/>
    <cellStyle name="40% - Dekorfärg4 4 4 2" xfId="4567" xr:uid="{00000000-0005-0000-0000-0000BE100000}"/>
    <cellStyle name="40% - Dekorfärg4 4 5" xfId="3084" xr:uid="{00000000-0005-0000-0000-0000BF100000}"/>
    <cellStyle name="40% - Dekorfärg4 5" xfId="104" xr:uid="{00000000-0005-0000-0000-0000C0100000}"/>
    <cellStyle name="40% - Dekorfärg4 5 2" xfId="207" xr:uid="{00000000-0005-0000-0000-0000C1100000}"/>
    <cellStyle name="40% - Dekorfärg4 5 2 2" xfId="808" xr:uid="{00000000-0005-0000-0000-0000C2100000}"/>
    <cellStyle name="40% - Dekorfärg4 5 2 2 2" xfId="2296" xr:uid="{00000000-0005-0000-0000-0000C3100000}"/>
    <cellStyle name="40% - Dekorfärg4 5 2 2 2 2" xfId="5269" xr:uid="{00000000-0005-0000-0000-0000C4100000}"/>
    <cellStyle name="40% - Dekorfärg4 5 2 2 3" xfId="3785" xr:uid="{00000000-0005-0000-0000-0000C5100000}"/>
    <cellStyle name="40% - Dekorfärg4 5 2 3" xfId="1710" xr:uid="{00000000-0005-0000-0000-0000C6100000}"/>
    <cellStyle name="40% - Dekorfärg4 5 2 3 2" xfId="4683" xr:uid="{00000000-0005-0000-0000-0000C7100000}"/>
    <cellStyle name="40% - Dekorfärg4 5 2 4" xfId="3199" xr:uid="{00000000-0005-0000-0000-0000C8100000}"/>
    <cellStyle name="40% - Dekorfärg4 5 3" xfId="706" xr:uid="{00000000-0005-0000-0000-0000C9100000}"/>
    <cellStyle name="40% - Dekorfärg4 5 3 2" xfId="2195" xr:uid="{00000000-0005-0000-0000-0000CA100000}"/>
    <cellStyle name="40% - Dekorfärg4 5 3 2 2" xfId="5168" xr:uid="{00000000-0005-0000-0000-0000CB100000}"/>
    <cellStyle name="40% - Dekorfärg4 5 3 3" xfId="3684" xr:uid="{00000000-0005-0000-0000-0000CC100000}"/>
    <cellStyle name="40% - Dekorfärg4 5 4" xfId="1608" xr:uid="{00000000-0005-0000-0000-0000CD100000}"/>
    <cellStyle name="40% - Dekorfärg4 5 4 2" xfId="4581" xr:uid="{00000000-0005-0000-0000-0000CE100000}"/>
    <cellStyle name="40% - Dekorfärg4 5 5" xfId="3098" xr:uid="{00000000-0005-0000-0000-0000CF100000}"/>
    <cellStyle name="40% - Dekorfärg4 6" xfId="118" xr:uid="{00000000-0005-0000-0000-0000D0100000}"/>
    <cellStyle name="40% - Dekorfärg4 6 2" xfId="221" xr:uid="{00000000-0005-0000-0000-0000D1100000}"/>
    <cellStyle name="40% - Dekorfärg4 6 2 2" xfId="822" xr:uid="{00000000-0005-0000-0000-0000D2100000}"/>
    <cellStyle name="40% - Dekorfärg4 6 2 2 2" xfId="2310" xr:uid="{00000000-0005-0000-0000-0000D3100000}"/>
    <cellStyle name="40% - Dekorfärg4 6 2 2 2 2" xfId="5283" xr:uid="{00000000-0005-0000-0000-0000D4100000}"/>
    <cellStyle name="40% - Dekorfärg4 6 2 2 3" xfId="3799" xr:uid="{00000000-0005-0000-0000-0000D5100000}"/>
    <cellStyle name="40% - Dekorfärg4 6 2 3" xfId="1724" xr:uid="{00000000-0005-0000-0000-0000D6100000}"/>
    <cellStyle name="40% - Dekorfärg4 6 2 3 2" xfId="4697" xr:uid="{00000000-0005-0000-0000-0000D7100000}"/>
    <cellStyle name="40% - Dekorfärg4 6 2 4" xfId="3213" xr:uid="{00000000-0005-0000-0000-0000D8100000}"/>
    <cellStyle name="40% - Dekorfärg4 6 3" xfId="720" xr:uid="{00000000-0005-0000-0000-0000D9100000}"/>
    <cellStyle name="40% - Dekorfärg4 6 3 2" xfId="2209" xr:uid="{00000000-0005-0000-0000-0000DA100000}"/>
    <cellStyle name="40% - Dekorfärg4 6 3 2 2" xfId="5182" xr:uid="{00000000-0005-0000-0000-0000DB100000}"/>
    <cellStyle name="40% - Dekorfärg4 6 3 3" xfId="3698" xr:uid="{00000000-0005-0000-0000-0000DC100000}"/>
    <cellStyle name="40% - Dekorfärg4 6 4" xfId="1622" xr:uid="{00000000-0005-0000-0000-0000DD100000}"/>
    <cellStyle name="40% - Dekorfärg4 6 4 2" xfId="4595" xr:uid="{00000000-0005-0000-0000-0000DE100000}"/>
    <cellStyle name="40% - Dekorfärg4 6 5" xfId="3112" xr:uid="{00000000-0005-0000-0000-0000DF100000}"/>
    <cellStyle name="40% - Dekorfärg4 7" xfId="132" xr:uid="{00000000-0005-0000-0000-0000E0100000}"/>
    <cellStyle name="40% - Dekorfärg4 7 2" xfId="235" xr:uid="{00000000-0005-0000-0000-0000E1100000}"/>
    <cellStyle name="40% - Dekorfärg4 7 2 2" xfId="836" xr:uid="{00000000-0005-0000-0000-0000E2100000}"/>
    <cellStyle name="40% - Dekorfärg4 7 2 2 2" xfId="2324" xr:uid="{00000000-0005-0000-0000-0000E3100000}"/>
    <cellStyle name="40% - Dekorfärg4 7 2 2 2 2" xfId="5297" xr:uid="{00000000-0005-0000-0000-0000E4100000}"/>
    <cellStyle name="40% - Dekorfärg4 7 2 2 3" xfId="3813" xr:uid="{00000000-0005-0000-0000-0000E5100000}"/>
    <cellStyle name="40% - Dekorfärg4 7 2 3" xfId="1738" xr:uid="{00000000-0005-0000-0000-0000E6100000}"/>
    <cellStyle name="40% - Dekorfärg4 7 2 3 2" xfId="4711" xr:uid="{00000000-0005-0000-0000-0000E7100000}"/>
    <cellStyle name="40% - Dekorfärg4 7 2 4" xfId="3227" xr:uid="{00000000-0005-0000-0000-0000E8100000}"/>
    <cellStyle name="40% - Dekorfärg4 7 3" xfId="734" xr:uid="{00000000-0005-0000-0000-0000E9100000}"/>
    <cellStyle name="40% - Dekorfärg4 7 3 2" xfId="2223" xr:uid="{00000000-0005-0000-0000-0000EA100000}"/>
    <cellStyle name="40% - Dekorfärg4 7 3 2 2" xfId="5196" xr:uid="{00000000-0005-0000-0000-0000EB100000}"/>
    <cellStyle name="40% - Dekorfärg4 7 3 3" xfId="3712" xr:uid="{00000000-0005-0000-0000-0000EC100000}"/>
    <cellStyle name="40% - Dekorfärg4 7 4" xfId="1636" xr:uid="{00000000-0005-0000-0000-0000ED100000}"/>
    <cellStyle name="40% - Dekorfärg4 7 4 2" xfId="4609" xr:uid="{00000000-0005-0000-0000-0000EE100000}"/>
    <cellStyle name="40% - Dekorfärg4 7 5" xfId="3126" xr:uid="{00000000-0005-0000-0000-0000EF100000}"/>
    <cellStyle name="40% - Dekorfärg4 8" xfId="146" xr:uid="{00000000-0005-0000-0000-0000F0100000}"/>
    <cellStyle name="40% - Dekorfärg4 8 2" xfId="748" xr:uid="{00000000-0005-0000-0000-0000F1100000}"/>
    <cellStyle name="40% - Dekorfärg4 8 2 2" xfId="2237" xr:uid="{00000000-0005-0000-0000-0000F2100000}"/>
    <cellStyle name="40% - Dekorfärg4 8 2 2 2" xfId="5210" xr:uid="{00000000-0005-0000-0000-0000F3100000}"/>
    <cellStyle name="40% - Dekorfärg4 8 2 3" xfId="3726" xr:uid="{00000000-0005-0000-0000-0000F4100000}"/>
    <cellStyle name="40% - Dekorfärg4 8 3" xfId="1650" xr:uid="{00000000-0005-0000-0000-0000F5100000}"/>
    <cellStyle name="40% - Dekorfärg4 8 3 2" xfId="4623" xr:uid="{00000000-0005-0000-0000-0000F6100000}"/>
    <cellStyle name="40% - Dekorfärg4 8 4" xfId="3140" xr:uid="{00000000-0005-0000-0000-0000F7100000}"/>
    <cellStyle name="40% - Dekorfärg4 9" xfId="251" xr:uid="{00000000-0005-0000-0000-0000F8100000}"/>
    <cellStyle name="40% - Dekorfärg4 9 2" xfId="852" xr:uid="{00000000-0005-0000-0000-0000F9100000}"/>
    <cellStyle name="40% - Dekorfärg4 9 2 2" xfId="2340" xr:uid="{00000000-0005-0000-0000-0000FA100000}"/>
    <cellStyle name="40% - Dekorfärg4 9 2 2 2" xfId="5313" xr:uid="{00000000-0005-0000-0000-0000FB100000}"/>
    <cellStyle name="40% - Dekorfärg4 9 2 3" xfId="3829" xr:uid="{00000000-0005-0000-0000-0000FC100000}"/>
    <cellStyle name="40% - Dekorfärg4 9 3" xfId="1754" xr:uid="{00000000-0005-0000-0000-0000FD100000}"/>
    <cellStyle name="40% - Dekorfärg4 9 3 2" xfId="4727" xr:uid="{00000000-0005-0000-0000-0000FE100000}"/>
    <cellStyle name="40% - Dekorfärg4 9 4" xfId="3243" xr:uid="{00000000-0005-0000-0000-0000FF100000}"/>
    <cellStyle name="40% - Dekorfärg5 10" xfId="267" xr:uid="{00000000-0005-0000-0000-000000110000}"/>
    <cellStyle name="40% - Dekorfärg5 10 2" xfId="868" xr:uid="{00000000-0005-0000-0000-000001110000}"/>
    <cellStyle name="40% - Dekorfärg5 10 2 2" xfId="2356" xr:uid="{00000000-0005-0000-0000-000002110000}"/>
    <cellStyle name="40% - Dekorfärg5 10 2 2 2" xfId="5329" xr:uid="{00000000-0005-0000-0000-000003110000}"/>
    <cellStyle name="40% - Dekorfärg5 10 2 3" xfId="3845" xr:uid="{00000000-0005-0000-0000-000004110000}"/>
    <cellStyle name="40% - Dekorfärg5 10 3" xfId="1770" xr:uid="{00000000-0005-0000-0000-000005110000}"/>
    <cellStyle name="40% - Dekorfärg5 10 3 2" xfId="4743" xr:uid="{00000000-0005-0000-0000-000006110000}"/>
    <cellStyle name="40% - Dekorfärg5 10 4" xfId="3259" xr:uid="{00000000-0005-0000-0000-000007110000}"/>
    <cellStyle name="40% - Dekorfärg5 11" xfId="281" xr:uid="{00000000-0005-0000-0000-000008110000}"/>
    <cellStyle name="40% - Dekorfärg5 11 2" xfId="882" xr:uid="{00000000-0005-0000-0000-000009110000}"/>
    <cellStyle name="40% - Dekorfärg5 11 2 2" xfId="2370" xr:uid="{00000000-0005-0000-0000-00000A110000}"/>
    <cellStyle name="40% - Dekorfärg5 11 2 2 2" xfId="5343" xr:uid="{00000000-0005-0000-0000-00000B110000}"/>
    <cellStyle name="40% - Dekorfärg5 11 2 3" xfId="3859" xr:uid="{00000000-0005-0000-0000-00000C110000}"/>
    <cellStyle name="40% - Dekorfärg5 11 3" xfId="1784" xr:uid="{00000000-0005-0000-0000-00000D110000}"/>
    <cellStyle name="40% - Dekorfärg5 11 3 2" xfId="4757" xr:uid="{00000000-0005-0000-0000-00000E110000}"/>
    <cellStyle name="40% - Dekorfärg5 11 4" xfId="3273" xr:uid="{00000000-0005-0000-0000-00000F110000}"/>
    <cellStyle name="40% - Dekorfärg5 12" xfId="295" xr:uid="{00000000-0005-0000-0000-000010110000}"/>
    <cellStyle name="40% - Dekorfärg5 12 2" xfId="896" xr:uid="{00000000-0005-0000-0000-000011110000}"/>
    <cellStyle name="40% - Dekorfärg5 12 2 2" xfId="2384" xr:uid="{00000000-0005-0000-0000-000012110000}"/>
    <cellStyle name="40% - Dekorfärg5 12 2 2 2" xfId="5357" xr:uid="{00000000-0005-0000-0000-000013110000}"/>
    <cellStyle name="40% - Dekorfärg5 12 2 3" xfId="3873" xr:uid="{00000000-0005-0000-0000-000014110000}"/>
    <cellStyle name="40% - Dekorfärg5 12 3" xfId="1798" xr:uid="{00000000-0005-0000-0000-000015110000}"/>
    <cellStyle name="40% - Dekorfärg5 12 3 2" xfId="4771" xr:uid="{00000000-0005-0000-0000-000016110000}"/>
    <cellStyle name="40% - Dekorfärg5 12 4" xfId="3287" xr:uid="{00000000-0005-0000-0000-000017110000}"/>
    <cellStyle name="40% - Dekorfärg5 13" xfId="308" xr:uid="{00000000-0005-0000-0000-000018110000}"/>
    <cellStyle name="40% - Dekorfärg5 13 2" xfId="909" xr:uid="{00000000-0005-0000-0000-000019110000}"/>
    <cellStyle name="40% - Dekorfärg5 13 2 2" xfId="2397" xr:uid="{00000000-0005-0000-0000-00001A110000}"/>
    <cellStyle name="40% - Dekorfärg5 13 2 2 2" xfId="5370" xr:uid="{00000000-0005-0000-0000-00001B110000}"/>
    <cellStyle name="40% - Dekorfärg5 13 2 3" xfId="3886" xr:uid="{00000000-0005-0000-0000-00001C110000}"/>
    <cellStyle name="40% - Dekorfärg5 13 3" xfId="1811" xr:uid="{00000000-0005-0000-0000-00001D110000}"/>
    <cellStyle name="40% - Dekorfärg5 13 3 2" xfId="4784" xr:uid="{00000000-0005-0000-0000-00001E110000}"/>
    <cellStyle name="40% - Dekorfärg5 13 4" xfId="3300" xr:uid="{00000000-0005-0000-0000-00001F110000}"/>
    <cellStyle name="40% - Dekorfärg5 14" xfId="323" xr:uid="{00000000-0005-0000-0000-000020110000}"/>
    <cellStyle name="40% - Dekorfärg5 14 2" xfId="924" xr:uid="{00000000-0005-0000-0000-000021110000}"/>
    <cellStyle name="40% - Dekorfärg5 14 2 2" xfId="2412" xr:uid="{00000000-0005-0000-0000-000022110000}"/>
    <cellStyle name="40% - Dekorfärg5 14 2 2 2" xfId="5385" xr:uid="{00000000-0005-0000-0000-000023110000}"/>
    <cellStyle name="40% - Dekorfärg5 14 2 3" xfId="3901" xr:uid="{00000000-0005-0000-0000-000024110000}"/>
    <cellStyle name="40% - Dekorfärg5 14 3" xfId="1826" xr:uid="{00000000-0005-0000-0000-000025110000}"/>
    <cellStyle name="40% - Dekorfärg5 14 3 2" xfId="4799" xr:uid="{00000000-0005-0000-0000-000026110000}"/>
    <cellStyle name="40% - Dekorfärg5 14 4" xfId="3315" xr:uid="{00000000-0005-0000-0000-000027110000}"/>
    <cellStyle name="40% - Dekorfärg5 15" xfId="337" xr:uid="{00000000-0005-0000-0000-000028110000}"/>
    <cellStyle name="40% - Dekorfärg5 15 2" xfId="938" xr:uid="{00000000-0005-0000-0000-000029110000}"/>
    <cellStyle name="40% - Dekorfärg5 15 2 2" xfId="2426" xr:uid="{00000000-0005-0000-0000-00002A110000}"/>
    <cellStyle name="40% - Dekorfärg5 15 2 2 2" xfId="5399" xr:uid="{00000000-0005-0000-0000-00002B110000}"/>
    <cellStyle name="40% - Dekorfärg5 15 2 3" xfId="3915" xr:uid="{00000000-0005-0000-0000-00002C110000}"/>
    <cellStyle name="40% - Dekorfärg5 15 3" xfId="1840" xr:uid="{00000000-0005-0000-0000-00002D110000}"/>
    <cellStyle name="40% - Dekorfärg5 15 3 2" xfId="4813" xr:uid="{00000000-0005-0000-0000-00002E110000}"/>
    <cellStyle name="40% - Dekorfärg5 15 4" xfId="3329" xr:uid="{00000000-0005-0000-0000-00002F110000}"/>
    <cellStyle name="40% - Dekorfärg5 16" xfId="351" xr:uid="{00000000-0005-0000-0000-000030110000}"/>
    <cellStyle name="40% - Dekorfärg5 16 2" xfId="952" xr:uid="{00000000-0005-0000-0000-000031110000}"/>
    <cellStyle name="40% - Dekorfärg5 16 2 2" xfId="2440" xr:uid="{00000000-0005-0000-0000-000032110000}"/>
    <cellStyle name="40% - Dekorfärg5 16 2 2 2" xfId="5413" xr:uid="{00000000-0005-0000-0000-000033110000}"/>
    <cellStyle name="40% - Dekorfärg5 16 2 3" xfId="3929" xr:uid="{00000000-0005-0000-0000-000034110000}"/>
    <cellStyle name="40% - Dekorfärg5 16 3" xfId="1854" xr:uid="{00000000-0005-0000-0000-000035110000}"/>
    <cellStyle name="40% - Dekorfärg5 16 3 2" xfId="4827" xr:uid="{00000000-0005-0000-0000-000036110000}"/>
    <cellStyle name="40% - Dekorfärg5 16 4" xfId="3343" xr:uid="{00000000-0005-0000-0000-000037110000}"/>
    <cellStyle name="40% - Dekorfärg5 17" xfId="365" xr:uid="{00000000-0005-0000-0000-000038110000}"/>
    <cellStyle name="40% - Dekorfärg5 17 2" xfId="966" xr:uid="{00000000-0005-0000-0000-000039110000}"/>
    <cellStyle name="40% - Dekorfärg5 17 2 2" xfId="2454" xr:uid="{00000000-0005-0000-0000-00003A110000}"/>
    <cellStyle name="40% - Dekorfärg5 17 2 2 2" xfId="5427" xr:uid="{00000000-0005-0000-0000-00003B110000}"/>
    <cellStyle name="40% - Dekorfärg5 17 2 3" xfId="3943" xr:uid="{00000000-0005-0000-0000-00003C110000}"/>
    <cellStyle name="40% - Dekorfärg5 17 3" xfId="1868" xr:uid="{00000000-0005-0000-0000-00003D110000}"/>
    <cellStyle name="40% - Dekorfärg5 17 3 2" xfId="4841" xr:uid="{00000000-0005-0000-0000-00003E110000}"/>
    <cellStyle name="40% - Dekorfärg5 17 4" xfId="3357" xr:uid="{00000000-0005-0000-0000-00003F110000}"/>
    <cellStyle name="40% - Dekorfärg5 18" xfId="379" xr:uid="{00000000-0005-0000-0000-000040110000}"/>
    <cellStyle name="40% - Dekorfärg5 18 2" xfId="980" xr:uid="{00000000-0005-0000-0000-000041110000}"/>
    <cellStyle name="40% - Dekorfärg5 18 2 2" xfId="2468" xr:uid="{00000000-0005-0000-0000-000042110000}"/>
    <cellStyle name="40% - Dekorfärg5 18 2 2 2" xfId="5441" xr:uid="{00000000-0005-0000-0000-000043110000}"/>
    <cellStyle name="40% - Dekorfärg5 18 2 3" xfId="3957" xr:uid="{00000000-0005-0000-0000-000044110000}"/>
    <cellStyle name="40% - Dekorfärg5 18 3" xfId="1882" xr:uid="{00000000-0005-0000-0000-000045110000}"/>
    <cellStyle name="40% - Dekorfärg5 18 3 2" xfId="4855" xr:uid="{00000000-0005-0000-0000-000046110000}"/>
    <cellStyle name="40% - Dekorfärg5 18 4" xfId="3371" xr:uid="{00000000-0005-0000-0000-000047110000}"/>
    <cellStyle name="40% - Dekorfärg5 19" xfId="397" xr:uid="{00000000-0005-0000-0000-000048110000}"/>
    <cellStyle name="40% - Dekorfärg5 19 2" xfId="995" xr:uid="{00000000-0005-0000-0000-000049110000}"/>
    <cellStyle name="40% - Dekorfärg5 19 2 2" xfId="2483" xr:uid="{00000000-0005-0000-0000-00004A110000}"/>
    <cellStyle name="40% - Dekorfärg5 19 2 2 2" xfId="5456" xr:uid="{00000000-0005-0000-0000-00004B110000}"/>
    <cellStyle name="40% - Dekorfärg5 19 2 3" xfId="3972" xr:uid="{00000000-0005-0000-0000-00004C110000}"/>
    <cellStyle name="40% - Dekorfärg5 19 3" xfId="1897" xr:uid="{00000000-0005-0000-0000-00004D110000}"/>
    <cellStyle name="40% - Dekorfärg5 19 3 2" xfId="4870" xr:uid="{00000000-0005-0000-0000-00004E110000}"/>
    <cellStyle name="40% - Dekorfärg5 19 4" xfId="3386" xr:uid="{00000000-0005-0000-0000-00004F110000}"/>
    <cellStyle name="40% - Dekorfärg5 2" xfId="64" xr:uid="{00000000-0005-0000-0000-000050110000}"/>
    <cellStyle name="40% - Dekorfärg5 2 2" xfId="167" xr:uid="{00000000-0005-0000-0000-000051110000}"/>
    <cellStyle name="40% - Dekorfärg5 2 2 2" xfId="768" xr:uid="{00000000-0005-0000-0000-000052110000}"/>
    <cellStyle name="40% - Dekorfärg5 2 2 2 2" xfId="2256" xr:uid="{00000000-0005-0000-0000-000053110000}"/>
    <cellStyle name="40% - Dekorfärg5 2 2 2 2 2" xfId="5229" xr:uid="{00000000-0005-0000-0000-000054110000}"/>
    <cellStyle name="40% - Dekorfärg5 2 2 2 3" xfId="3745" xr:uid="{00000000-0005-0000-0000-000055110000}"/>
    <cellStyle name="40% - Dekorfärg5 2 2 3" xfId="1670" xr:uid="{00000000-0005-0000-0000-000056110000}"/>
    <cellStyle name="40% - Dekorfärg5 2 2 3 2" xfId="4643" xr:uid="{00000000-0005-0000-0000-000057110000}"/>
    <cellStyle name="40% - Dekorfärg5 2 2 4" xfId="3159" xr:uid="{00000000-0005-0000-0000-000058110000}"/>
    <cellStyle name="40% - Dekorfärg5 2 3" xfId="666" xr:uid="{00000000-0005-0000-0000-000059110000}"/>
    <cellStyle name="40% - Dekorfärg5 2 3 2" xfId="2155" xr:uid="{00000000-0005-0000-0000-00005A110000}"/>
    <cellStyle name="40% - Dekorfärg5 2 3 2 2" xfId="5128" xr:uid="{00000000-0005-0000-0000-00005B110000}"/>
    <cellStyle name="40% - Dekorfärg5 2 3 3" xfId="3644" xr:uid="{00000000-0005-0000-0000-00005C110000}"/>
    <cellStyle name="40% - Dekorfärg5 2 4" xfId="1568" xr:uid="{00000000-0005-0000-0000-00005D110000}"/>
    <cellStyle name="40% - Dekorfärg5 2 4 2" xfId="4541" xr:uid="{00000000-0005-0000-0000-00005E110000}"/>
    <cellStyle name="40% - Dekorfärg5 2 5" xfId="3058" xr:uid="{00000000-0005-0000-0000-00005F110000}"/>
    <cellStyle name="40% - Dekorfärg5 20" xfId="413" xr:uid="{00000000-0005-0000-0000-000060110000}"/>
    <cellStyle name="40% - Dekorfärg5 20 2" xfId="1011" xr:uid="{00000000-0005-0000-0000-000061110000}"/>
    <cellStyle name="40% - Dekorfärg5 20 2 2" xfId="2499" xr:uid="{00000000-0005-0000-0000-000062110000}"/>
    <cellStyle name="40% - Dekorfärg5 20 2 2 2" xfId="5472" xr:uid="{00000000-0005-0000-0000-000063110000}"/>
    <cellStyle name="40% - Dekorfärg5 20 2 3" xfId="3988" xr:uid="{00000000-0005-0000-0000-000064110000}"/>
    <cellStyle name="40% - Dekorfärg5 20 3" xfId="1913" xr:uid="{00000000-0005-0000-0000-000065110000}"/>
    <cellStyle name="40% - Dekorfärg5 20 3 2" xfId="4886" xr:uid="{00000000-0005-0000-0000-000066110000}"/>
    <cellStyle name="40% - Dekorfärg5 20 4" xfId="3402" xr:uid="{00000000-0005-0000-0000-000067110000}"/>
    <cellStyle name="40% - Dekorfärg5 21" xfId="427" xr:uid="{00000000-0005-0000-0000-000068110000}"/>
    <cellStyle name="40% - Dekorfärg5 21 2" xfId="1025" xr:uid="{00000000-0005-0000-0000-000069110000}"/>
    <cellStyle name="40% - Dekorfärg5 21 2 2" xfId="2513" xr:uid="{00000000-0005-0000-0000-00006A110000}"/>
    <cellStyle name="40% - Dekorfärg5 21 2 2 2" xfId="5486" xr:uid="{00000000-0005-0000-0000-00006B110000}"/>
    <cellStyle name="40% - Dekorfärg5 21 2 3" xfId="4002" xr:uid="{00000000-0005-0000-0000-00006C110000}"/>
    <cellStyle name="40% - Dekorfärg5 21 3" xfId="1927" xr:uid="{00000000-0005-0000-0000-00006D110000}"/>
    <cellStyle name="40% - Dekorfärg5 21 3 2" xfId="4900" xr:uid="{00000000-0005-0000-0000-00006E110000}"/>
    <cellStyle name="40% - Dekorfärg5 21 4" xfId="3416" xr:uid="{00000000-0005-0000-0000-00006F110000}"/>
    <cellStyle name="40% - Dekorfärg5 22" xfId="441" xr:uid="{00000000-0005-0000-0000-000070110000}"/>
    <cellStyle name="40% - Dekorfärg5 22 2" xfId="1039" xr:uid="{00000000-0005-0000-0000-000071110000}"/>
    <cellStyle name="40% - Dekorfärg5 22 2 2" xfId="2527" xr:uid="{00000000-0005-0000-0000-000072110000}"/>
    <cellStyle name="40% - Dekorfärg5 22 2 2 2" xfId="5500" xr:uid="{00000000-0005-0000-0000-000073110000}"/>
    <cellStyle name="40% - Dekorfärg5 22 2 3" xfId="4016" xr:uid="{00000000-0005-0000-0000-000074110000}"/>
    <cellStyle name="40% - Dekorfärg5 22 3" xfId="1941" xr:uid="{00000000-0005-0000-0000-000075110000}"/>
    <cellStyle name="40% - Dekorfärg5 22 3 2" xfId="4914" xr:uid="{00000000-0005-0000-0000-000076110000}"/>
    <cellStyle name="40% - Dekorfärg5 22 4" xfId="3430" xr:uid="{00000000-0005-0000-0000-000077110000}"/>
    <cellStyle name="40% - Dekorfärg5 23" xfId="455" xr:uid="{00000000-0005-0000-0000-000078110000}"/>
    <cellStyle name="40% - Dekorfärg5 23 2" xfId="1053" xr:uid="{00000000-0005-0000-0000-000079110000}"/>
    <cellStyle name="40% - Dekorfärg5 23 2 2" xfId="2541" xr:uid="{00000000-0005-0000-0000-00007A110000}"/>
    <cellStyle name="40% - Dekorfärg5 23 2 2 2" xfId="5514" xr:uid="{00000000-0005-0000-0000-00007B110000}"/>
    <cellStyle name="40% - Dekorfärg5 23 2 3" xfId="4030" xr:uid="{00000000-0005-0000-0000-00007C110000}"/>
    <cellStyle name="40% - Dekorfärg5 23 3" xfId="1955" xr:uid="{00000000-0005-0000-0000-00007D110000}"/>
    <cellStyle name="40% - Dekorfärg5 23 3 2" xfId="4928" xr:uid="{00000000-0005-0000-0000-00007E110000}"/>
    <cellStyle name="40% - Dekorfärg5 23 4" xfId="3444" xr:uid="{00000000-0005-0000-0000-00007F110000}"/>
    <cellStyle name="40% - Dekorfärg5 24" xfId="469" xr:uid="{00000000-0005-0000-0000-000080110000}"/>
    <cellStyle name="40% - Dekorfärg5 24 2" xfId="1067" xr:uid="{00000000-0005-0000-0000-000081110000}"/>
    <cellStyle name="40% - Dekorfärg5 24 2 2" xfId="2555" xr:uid="{00000000-0005-0000-0000-000082110000}"/>
    <cellStyle name="40% - Dekorfärg5 24 2 2 2" xfId="5528" xr:uid="{00000000-0005-0000-0000-000083110000}"/>
    <cellStyle name="40% - Dekorfärg5 24 2 3" xfId="4044" xr:uid="{00000000-0005-0000-0000-000084110000}"/>
    <cellStyle name="40% - Dekorfärg5 24 3" xfId="1969" xr:uid="{00000000-0005-0000-0000-000085110000}"/>
    <cellStyle name="40% - Dekorfärg5 24 3 2" xfId="4942" xr:uid="{00000000-0005-0000-0000-000086110000}"/>
    <cellStyle name="40% - Dekorfärg5 24 4" xfId="3458" xr:uid="{00000000-0005-0000-0000-000087110000}"/>
    <cellStyle name="40% - Dekorfärg5 25" xfId="483" xr:uid="{00000000-0005-0000-0000-000088110000}"/>
    <cellStyle name="40% - Dekorfärg5 25 2" xfId="1081" xr:uid="{00000000-0005-0000-0000-000089110000}"/>
    <cellStyle name="40% - Dekorfärg5 25 2 2" xfId="2569" xr:uid="{00000000-0005-0000-0000-00008A110000}"/>
    <cellStyle name="40% - Dekorfärg5 25 2 2 2" xfId="5542" xr:uid="{00000000-0005-0000-0000-00008B110000}"/>
    <cellStyle name="40% - Dekorfärg5 25 2 3" xfId="4058" xr:uid="{00000000-0005-0000-0000-00008C110000}"/>
    <cellStyle name="40% - Dekorfärg5 25 3" xfId="1983" xr:uid="{00000000-0005-0000-0000-00008D110000}"/>
    <cellStyle name="40% - Dekorfärg5 25 3 2" xfId="4956" xr:uid="{00000000-0005-0000-0000-00008E110000}"/>
    <cellStyle name="40% - Dekorfärg5 25 4" xfId="3472" xr:uid="{00000000-0005-0000-0000-00008F110000}"/>
    <cellStyle name="40% - Dekorfärg5 26" xfId="497" xr:uid="{00000000-0005-0000-0000-000090110000}"/>
    <cellStyle name="40% - Dekorfärg5 26 2" xfId="1095" xr:uid="{00000000-0005-0000-0000-000091110000}"/>
    <cellStyle name="40% - Dekorfärg5 26 2 2" xfId="2583" xr:uid="{00000000-0005-0000-0000-000092110000}"/>
    <cellStyle name="40% - Dekorfärg5 26 2 2 2" xfId="5556" xr:uid="{00000000-0005-0000-0000-000093110000}"/>
    <cellStyle name="40% - Dekorfärg5 26 2 3" xfId="4072" xr:uid="{00000000-0005-0000-0000-000094110000}"/>
    <cellStyle name="40% - Dekorfärg5 26 3" xfId="1997" xr:uid="{00000000-0005-0000-0000-000095110000}"/>
    <cellStyle name="40% - Dekorfärg5 26 3 2" xfId="4970" xr:uid="{00000000-0005-0000-0000-000096110000}"/>
    <cellStyle name="40% - Dekorfärg5 26 4" xfId="3486" xr:uid="{00000000-0005-0000-0000-000097110000}"/>
    <cellStyle name="40% - Dekorfärg5 27" xfId="511" xr:uid="{00000000-0005-0000-0000-000098110000}"/>
    <cellStyle name="40% - Dekorfärg5 27 2" xfId="1109" xr:uid="{00000000-0005-0000-0000-000099110000}"/>
    <cellStyle name="40% - Dekorfärg5 27 2 2" xfId="2597" xr:uid="{00000000-0005-0000-0000-00009A110000}"/>
    <cellStyle name="40% - Dekorfärg5 27 2 2 2" xfId="5570" xr:uid="{00000000-0005-0000-0000-00009B110000}"/>
    <cellStyle name="40% - Dekorfärg5 27 2 3" xfId="4086" xr:uid="{00000000-0005-0000-0000-00009C110000}"/>
    <cellStyle name="40% - Dekorfärg5 27 3" xfId="2011" xr:uid="{00000000-0005-0000-0000-00009D110000}"/>
    <cellStyle name="40% - Dekorfärg5 27 3 2" xfId="4984" xr:uid="{00000000-0005-0000-0000-00009E110000}"/>
    <cellStyle name="40% - Dekorfärg5 27 4" xfId="3500" xr:uid="{00000000-0005-0000-0000-00009F110000}"/>
    <cellStyle name="40% - Dekorfärg5 28" xfId="525" xr:uid="{00000000-0005-0000-0000-0000A0110000}"/>
    <cellStyle name="40% - Dekorfärg5 28 2" xfId="1123" xr:uid="{00000000-0005-0000-0000-0000A1110000}"/>
    <cellStyle name="40% - Dekorfärg5 28 2 2" xfId="2611" xr:uid="{00000000-0005-0000-0000-0000A2110000}"/>
    <cellStyle name="40% - Dekorfärg5 28 2 2 2" xfId="5584" xr:uid="{00000000-0005-0000-0000-0000A3110000}"/>
    <cellStyle name="40% - Dekorfärg5 28 2 3" xfId="4100" xr:uid="{00000000-0005-0000-0000-0000A4110000}"/>
    <cellStyle name="40% - Dekorfärg5 28 3" xfId="2025" xr:uid="{00000000-0005-0000-0000-0000A5110000}"/>
    <cellStyle name="40% - Dekorfärg5 28 3 2" xfId="4998" xr:uid="{00000000-0005-0000-0000-0000A6110000}"/>
    <cellStyle name="40% - Dekorfärg5 28 4" xfId="3514" xr:uid="{00000000-0005-0000-0000-0000A7110000}"/>
    <cellStyle name="40% - Dekorfärg5 29" xfId="543" xr:uid="{00000000-0005-0000-0000-0000A8110000}"/>
    <cellStyle name="40% - Dekorfärg5 29 2" xfId="1140" xr:uid="{00000000-0005-0000-0000-0000A9110000}"/>
    <cellStyle name="40% - Dekorfärg5 29 2 2" xfId="2628" xr:uid="{00000000-0005-0000-0000-0000AA110000}"/>
    <cellStyle name="40% - Dekorfärg5 29 2 2 2" xfId="5601" xr:uid="{00000000-0005-0000-0000-0000AB110000}"/>
    <cellStyle name="40% - Dekorfärg5 29 2 3" xfId="4117" xr:uid="{00000000-0005-0000-0000-0000AC110000}"/>
    <cellStyle name="40% - Dekorfärg5 29 3" xfId="2042" xr:uid="{00000000-0005-0000-0000-0000AD110000}"/>
    <cellStyle name="40% - Dekorfärg5 29 3 2" xfId="5015" xr:uid="{00000000-0005-0000-0000-0000AE110000}"/>
    <cellStyle name="40% - Dekorfärg5 29 4" xfId="3531" xr:uid="{00000000-0005-0000-0000-0000AF110000}"/>
    <cellStyle name="40% - Dekorfärg5 3" xfId="78" xr:uid="{00000000-0005-0000-0000-0000B0110000}"/>
    <cellStyle name="40% - Dekorfärg5 3 2" xfId="181" xr:uid="{00000000-0005-0000-0000-0000B1110000}"/>
    <cellStyle name="40% - Dekorfärg5 3 2 2" xfId="782" xr:uid="{00000000-0005-0000-0000-0000B2110000}"/>
    <cellStyle name="40% - Dekorfärg5 3 2 2 2" xfId="2270" xr:uid="{00000000-0005-0000-0000-0000B3110000}"/>
    <cellStyle name="40% - Dekorfärg5 3 2 2 2 2" xfId="5243" xr:uid="{00000000-0005-0000-0000-0000B4110000}"/>
    <cellStyle name="40% - Dekorfärg5 3 2 2 3" xfId="3759" xr:uid="{00000000-0005-0000-0000-0000B5110000}"/>
    <cellStyle name="40% - Dekorfärg5 3 2 3" xfId="1684" xr:uid="{00000000-0005-0000-0000-0000B6110000}"/>
    <cellStyle name="40% - Dekorfärg5 3 2 3 2" xfId="4657" xr:uid="{00000000-0005-0000-0000-0000B7110000}"/>
    <cellStyle name="40% - Dekorfärg5 3 2 4" xfId="3173" xr:uid="{00000000-0005-0000-0000-0000B8110000}"/>
    <cellStyle name="40% - Dekorfärg5 3 3" xfId="680" xr:uid="{00000000-0005-0000-0000-0000B9110000}"/>
    <cellStyle name="40% - Dekorfärg5 3 3 2" xfId="2169" xr:uid="{00000000-0005-0000-0000-0000BA110000}"/>
    <cellStyle name="40% - Dekorfärg5 3 3 2 2" xfId="5142" xr:uid="{00000000-0005-0000-0000-0000BB110000}"/>
    <cellStyle name="40% - Dekorfärg5 3 3 3" xfId="3658" xr:uid="{00000000-0005-0000-0000-0000BC110000}"/>
    <cellStyle name="40% - Dekorfärg5 3 4" xfId="1582" xr:uid="{00000000-0005-0000-0000-0000BD110000}"/>
    <cellStyle name="40% - Dekorfärg5 3 4 2" xfId="4555" xr:uid="{00000000-0005-0000-0000-0000BE110000}"/>
    <cellStyle name="40% - Dekorfärg5 3 5" xfId="3072" xr:uid="{00000000-0005-0000-0000-0000BF110000}"/>
    <cellStyle name="40% - Dekorfärg5 30" xfId="557" xr:uid="{00000000-0005-0000-0000-0000C0110000}"/>
    <cellStyle name="40% - Dekorfärg5 30 2" xfId="1154" xr:uid="{00000000-0005-0000-0000-0000C1110000}"/>
    <cellStyle name="40% - Dekorfärg5 30 2 2" xfId="2642" xr:uid="{00000000-0005-0000-0000-0000C2110000}"/>
    <cellStyle name="40% - Dekorfärg5 30 2 2 2" xfId="5615" xr:uid="{00000000-0005-0000-0000-0000C3110000}"/>
    <cellStyle name="40% - Dekorfärg5 30 2 3" xfId="4131" xr:uid="{00000000-0005-0000-0000-0000C4110000}"/>
    <cellStyle name="40% - Dekorfärg5 30 3" xfId="2056" xr:uid="{00000000-0005-0000-0000-0000C5110000}"/>
    <cellStyle name="40% - Dekorfärg5 30 3 2" xfId="5029" xr:uid="{00000000-0005-0000-0000-0000C6110000}"/>
    <cellStyle name="40% - Dekorfärg5 30 4" xfId="3545" xr:uid="{00000000-0005-0000-0000-0000C7110000}"/>
    <cellStyle name="40% - Dekorfärg5 31" xfId="571" xr:uid="{00000000-0005-0000-0000-0000C8110000}"/>
    <cellStyle name="40% - Dekorfärg5 31 2" xfId="1168" xr:uid="{00000000-0005-0000-0000-0000C9110000}"/>
    <cellStyle name="40% - Dekorfärg5 31 2 2" xfId="2656" xr:uid="{00000000-0005-0000-0000-0000CA110000}"/>
    <cellStyle name="40% - Dekorfärg5 31 2 2 2" xfId="5629" xr:uid="{00000000-0005-0000-0000-0000CB110000}"/>
    <cellStyle name="40% - Dekorfärg5 31 2 3" xfId="4145" xr:uid="{00000000-0005-0000-0000-0000CC110000}"/>
    <cellStyle name="40% - Dekorfärg5 31 3" xfId="2070" xr:uid="{00000000-0005-0000-0000-0000CD110000}"/>
    <cellStyle name="40% - Dekorfärg5 31 3 2" xfId="5043" xr:uid="{00000000-0005-0000-0000-0000CE110000}"/>
    <cellStyle name="40% - Dekorfärg5 31 4" xfId="3559" xr:uid="{00000000-0005-0000-0000-0000CF110000}"/>
    <cellStyle name="40% - Dekorfärg5 32" xfId="585" xr:uid="{00000000-0005-0000-0000-0000D0110000}"/>
    <cellStyle name="40% - Dekorfärg5 32 2" xfId="1182" xr:uid="{00000000-0005-0000-0000-0000D1110000}"/>
    <cellStyle name="40% - Dekorfärg5 32 2 2" xfId="2670" xr:uid="{00000000-0005-0000-0000-0000D2110000}"/>
    <cellStyle name="40% - Dekorfärg5 32 2 2 2" xfId="5643" xr:uid="{00000000-0005-0000-0000-0000D3110000}"/>
    <cellStyle name="40% - Dekorfärg5 32 2 3" xfId="4159" xr:uid="{00000000-0005-0000-0000-0000D4110000}"/>
    <cellStyle name="40% - Dekorfärg5 32 3" xfId="2084" xr:uid="{00000000-0005-0000-0000-0000D5110000}"/>
    <cellStyle name="40% - Dekorfärg5 32 3 2" xfId="5057" xr:uid="{00000000-0005-0000-0000-0000D6110000}"/>
    <cellStyle name="40% - Dekorfärg5 32 4" xfId="3573" xr:uid="{00000000-0005-0000-0000-0000D7110000}"/>
    <cellStyle name="40% - Dekorfärg5 33" xfId="599" xr:uid="{00000000-0005-0000-0000-0000D8110000}"/>
    <cellStyle name="40% - Dekorfärg5 33 2" xfId="1196" xr:uid="{00000000-0005-0000-0000-0000D9110000}"/>
    <cellStyle name="40% - Dekorfärg5 33 2 2" xfId="2684" xr:uid="{00000000-0005-0000-0000-0000DA110000}"/>
    <cellStyle name="40% - Dekorfärg5 33 2 2 2" xfId="5657" xr:uid="{00000000-0005-0000-0000-0000DB110000}"/>
    <cellStyle name="40% - Dekorfärg5 33 2 3" xfId="4173" xr:uid="{00000000-0005-0000-0000-0000DC110000}"/>
    <cellStyle name="40% - Dekorfärg5 33 3" xfId="2098" xr:uid="{00000000-0005-0000-0000-0000DD110000}"/>
    <cellStyle name="40% - Dekorfärg5 33 3 2" xfId="5071" xr:uid="{00000000-0005-0000-0000-0000DE110000}"/>
    <cellStyle name="40% - Dekorfärg5 33 4" xfId="3587" xr:uid="{00000000-0005-0000-0000-0000DF110000}"/>
    <cellStyle name="40% - Dekorfärg5 34" xfId="613" xr:uid="{00000000-0005-0000-0000-0000E0110000}"/>
    <cellStyle name="40% - Dekorfärg5 34 2" xfId="1210" xr:uid="{00000000-0005-0000-0000-0000E1110000}"/>
    <cellStyle name="40% - Dekorfärg5 34 2 2" xfId="2698" xr:uid="{00000000-0005-0000-0000-0000E2110000}"/>
    <cellStyle name="40% - Dekorfärg5 34 2 2 2" xfId="5671" xr:uid="{00000000-0005-0000-0000-0000E3110000}"/>
    <cellStyle name="40% - Dekorfärg5 34 2 3" xfId="4187" xr:uid="{00000000-0005-0000-0000-0000E4110000}"/>
    <cellStyle name="40% - Dekorfärg5 34 3" xfId="2112" xr:uid="{00000000-0005-0000-0000-0000E5110000}"/>
    <cellStyle name="40% - Dekorfärg5 34 3 2" xfId="5085" xr:uid="{00000000-0005-0000-0000-0000E6110000}"/>
    <cellStyle name="40% - Dekorfärg5 34 4" xfId="3601" xr:uid="{00000000-0005-0000-0000-0000E7110000}"/>
    <cellStyle name="40% - Dekorfärg5 35" xfId="627" xr:uid="{00000000-0005-0000-0000-0000E8110000}"/>
    <cellStyle name="40% - Dekorfärg5 35 2" xfId="1224" xr:uid="{00000000-0005-0000-0000-0000E9110000}"/>
    <cellStyle name="40% - Dekorfärg5 35 2 2" xfId="2712" xr:uid="{00000000-0005-0000-0000-0000EA110000}"/>
    <cellStyle name="40% - Dekorfärg5 35 2 2 2" xfId="5685" xr:uid="{00000000-0005-0000-0000-0000EB110000}"/>
    <cellStyle name="40% - Dekorfärg5 35 2 3" xfId="4201" xr:uid="{00000000-0005-0000-0000-0000EC110000}"/>
    <cellStyle name="40% - Dekorfärg5 35 3" xfId="2126" xr:uid="{00000000-0005-0000-0000-0000ED110000}"/>
    <cellStyle name="40% - Dekorfärg5 35 3 2" xfId="5099" xr:uid="{00000000-0005-0000-0000-0000EE110000}"/>
    <cellStyle name="40% - Dekorfärg5 35 4" xfId="3615" xr:uid="{00000000-0005-0000-0000-0000EF110000}"/>
    <cellStyle name="40% - Dekorfärg5 4" xfId="92" xr:uid="{00000000-0005-0000-0000-0000F0110000}"/>
    <cellStyle name="40% - Dekorfärg5 4 2" xfId="195" xr:uid="{00000000-0005-0000-0000-0000F1110000}"/>
    <cellStyle name="40% - Dekorfärg5 4 2 2" xfId="796" xr:uid="{00000000-0005-0000-0000-0000F2110000}"/>
    <cellStyle name="40% - Dekorfärg5 4 2 2 2" xfId="2284" xr:uid="{00000000-0005-0000-0000-0000F3110000}"/>
    <cellStyle name="40% - Dekorfärg5 4 2 2 2 2" xfId="5257" xr:uid="{00000000-0005-0000-0000-0000F4110000}"/>
    <cellStyle name="40% - Dekorfärg5 4 2 2 3" xfId="3773" xr:uid="{00000000-0005-0000-0000-0000F5110000}"/>
    <cellStyle name="40% - Dekorfärg5 4 2 3" xfId="1698" xr:uid="{00000000-0005-0000-0000-0000F6110000}"/>
    <cellStyle name="40% - Dekorfärg5 4 2 3 2" xfId="4671" xr:uid="{00000000-0005-0000-0000-0000F7110000}"/>
    <cellStyle name="40% - Dekorfärg5 4 2 4" xfId="3187" xr:uid="{00000000-0005-0000-0000-0000F8110000}"/>
    <cellStyle name="40% - Dekorfärg5 4 3" xfId="694" xr:uid="{00000000-0005-0000-0000-0000F9110000}"/>
    <cellStyle name="40% - Dekorfärg5 4 3 2" xfId="2183" xr:uid="{00000000-0005-0000-0000-0000FA110000}"/>
    <cellStyle name="40% - Dekorfärg5 4 3 2 2" xfId="5156" xr:uid="{00000000-0005-0000-0000-0000FB110000}"/>
    <cellStyle name="40% - Dekorfärg5 4 3 3" xfId="3672" xr:uid="{00000000-0005-0000-0000-0000FC110000}"/>
    <cellStyle name="40% - Dekorfärg5 4 4" xfId="1596" xr:uid="{00000000-0005-0000-0000-0000FD110000}"/>
    <cellStyle name="40% - Dekorfärg5 4 4 2" xfId="4569" xr:uid="{00000000-0005-0000-0000-0000FE110000}"/>
    <cellStyle name="40% - Dekorfärg5 4 5" xfId="3086" xr:uid="{00000000-0005-0000-0000-0000FF110000}"/>
    <cellStyle name="40% - Dekorfärg5 5" xfId="106" xr:uid="{00000000-0005-0000-0000-000000120000}"/>
    <cellStyle name="40% - Dekorfärg5 5 2" xfId="209" xr:uid="{00000000-0005-0000-0000-000001120000}"/>
    <cellStyle name="40% - Dekorfärg5 5 2 2" xfId="810" xr:uid="{00000000-0005-0000-0000-000002120000}"/>
    <cellStyle name="40% - Dekorfärg5 5 2 2 2" xfId="2298" xr:uid="{00000000-0005-0000-0000-000003120000}"/>
    <cellStyle name="40% - Dekorfärg5 5 2 2 2 2" xfId="5271" xr:uid="{00000000-0005-0000-0000-000004120000}"/>
    <cellStyle name="40% - Dekorfärg5 5 2 2 3" xfId="3787" xr:uid="{00000000-0005-0000-0000-000005120000}"/>
    <cellStyle name="40% - Dekorfärg5 5 2 3" xfId="1712" xr:uid="{00000000-0005-0000-0000-000006120000}"/>
    <cellStyle name="40% - Dekorfärg5 5 2 3 2" xfId="4685" xr:uid="{00000000-0005-0000-0000-000007120000}"/>
    <cellStyle name="40% - Dekorfärg5 5 2 4" xfId="3201" xr:uid="{00000000-0005-0000-0000-000008120000}"/>
    <cellStyle name="40% - Dekorfärg5 5 3" xfId="708" xr:uid="{00000000-0005-0000-0000-000009120000}"/>
    <cellStyle name="40% - Dekorfärg5 5 3 2" xfId="2197" xr:uid="{00000000-0005-0000-0000-00000A120000}"/>
    <cellStyle name="40% - Dekorfärg5 5 3 2 2" xfId="5170" xr:uid="{00000000-0005-0000-0000-00000B120000}"/>
    <cellStyle name="40% - Dekorfärg5 5 3 3" xfId="3686" xr:uid="{00000000-0005-0000-0000-00000C120000}"/>
    <cellStyle name="40% - Dekorfärg5 5 4" xfId="1610" xr:uid="{00000000-0005-0000-0000-00000D120000}"/>
    <cellStyle name="40% - Dekorfärg5 5 4 2" xfId="4583" xr:uid="{00000000-0005-0000-0000-00000E120000}"/>
    <cellStyle name="40% - Dekorfärg5 5 5" xfId="3100" xr:uid="{00000000-0005-0000-0000-00000F120000}"/>
    <cellStyle name="40% - Dekorfärg5 6" xfId="120" xr:uid="{00000000-0005-0000-0000-000010120000}"/>
    <cellStyle name="40% - Dekorfärg5 6 2" xfId="223" xr:uid="{00000000-0005-0000-0000-000011120000}"/>
    <cellStyle name="40% - Dekorfärg5 6 2 2" xfId="824" xr:uid="{00000000-0005-0000-0000-000012120000}"/>
    <cellStyle name="40% - Dekorfärg5 6 2 2 2" xfId="2312" xr:uid="{00000000-0005-0000-0000-000013120000}"/>
    <cellStyle name="40% - Dekorfärg5 6 2 2 2 2" xfId="5285" xr:uid="{00000000-0005-0000-0000-000014120000}"/>
    <cellStyle name="40% - Dekorfärg5 6 2 2 3" xfId="3801" xr:uid="{00000000-0005-0000-0000-000015120000}"/>
    <cellStyle name="40% - Dekorfärg5 6 2 3" xfId="1726" xr:uid="{00000000-0005-0000-0000-000016120000}"/>
    <cellStyle name="40% - Dekorfärg5 6 2 3 2" xfId="4699" xr:uid="{00000000-0005-0000-0000-000017120000}"/>
    <cellStyle name="40% - Dekorfärg5 6 2 4" xfId="3215" xr:uid="{00000000-0005-0000-0000-000018120000}"/>
    <cellStyle name="40% - Dekorfärg5 6 3" xfId="722" xr:uid="{00000000-0005-0000-0000-000019120000}"/>
    <cellStyle name="40% - Dekorfärg5 6 3 2" xfId="2211" xr:uid="{00000000-0005-0000-0000-00001A120000}"/>
    <cellStyle name="40% - Dekorfärg5 6 3 2 2" xfId="5184" xr:uid="{00000000-0005-0000-0000-00001B120000}"/>
    <cellStyle name="40% - Dekorfärg5 6 3 3" xfId="3700" xr:uid="{00000000-0005-0000-0000-00001C120000}"/>
    <cellStyle name="40% - Dekorfärg5 6 4" xfId="1624" xr:uid="{00000000-0005-0000-0000-00001D120000}"/>
    <cellStyle name="40% - Dekorfärg5 6 4 2" xfId="4597" xr:uid="{00000000-0005-0000-0000-00001E120000}"/>
    <cellStyle name="40% - Dekorfärg5 6 5" xfId="3114" xr:uid="{00000000-0005-0000-0000-00001F120000}"/>
    <cellStyle name="40% - Dekorfärg5 7" xfId="134" xr:uid="{00000000-0005-0000-0000-000020120000}"/>
    <cellStyle name="40% - Dekorfärg5 7 2" xfId="237" xr:uid="{00000000-0005-0000-0000-000021120000}"/>
    <cellStyle name="40% - Dekorfärg5 7 2 2" xfId="838" xr:uid="{00000000-0005-0000-0000-000022120000}"/>
    <cellStyle name="40% - Dekorfärg5 7 2 2 2" xfId="2326" xr:uid="{00000000-0005-0000-0000-000023120000}"/>
    <cellStyle name="40% - Dekorfärg5 7 2 2 2 2" xfId="5299" xr:uid="{00000000-0005-0000-0000-000024120000}"/>
    <cellStyle name="40% - Dekorfärg5 7 2 2 3" xfId="3815" xr:uid="{00000000-0005-0000-0000-000025120000}"/>
    <cellStyle name="40% - Dekorfärg5 7 2 3" xfId="1740" xr:uid="{00000000-0005-0000-0000-000026120000}"/>
    <cellStyle name="40% - Dekorfärg5 7 2 3 2" xfId="4713" xr:uid="{00000000-0005-0000-0000-000027120000}"/>
    <cellStyle name="40% - Dekorfärg5 7 2 4" xfId="3229" xr:uid="{00000000-0005-0000-0000-000028120000}"/>
    <cellStyle name="40% - Dekorfärg5 7 3" xfId="736" xr:uid="{00000000-0005-0000-0000-000029120000}"/>
    <cellStyle name="40% - Dekorfärg5 7 3 2" xfId="2225" xr:uid="{00000000-0005-0000-0000-00002A120000}"/>
    <cellStyle name="40% - Dekorfärg5 7 3 2 2" xfId="5198" xr:uid="{00000000-0005-0000-0000-00002B120000}"/>
    <cellStyle name="40% - Dekorfärg5 7 3 3" xfId="3714" xr:uid="{00000000-0005-0000-0000-00002C120000}"/>
    <cellStyle name="40% - Dekorfärg5 7 4" xfId="1638" xr:uid="{00000000-0005-0000-0000-00002D120000}"/>
    <cellStyle name="40% - Dekorfärg5 7 4 2" xfId="4611" xr:uid="{00000000-0005-0000-0000-00002E120000}"/>
    <cellStyle name="40% - Dekorfärg5 7 5" xfId="3128" xr:uid="{00000000-0005-0000-0000-00002F120000}"/>
    <cellStyle name="40% - Dekorfärg5 8" xfId="148" xr:uid="{00000000-0005-0000-0000-000030120000}"/>
    <cellStyle name="40% - Dekorfärg5 8 2" xfId="750" xr:uid="{00000000-0005-0000-0000-000031120000}"/>
    <cellStyle name="40% - Dekorfärg5 8 2 2" xfId="2239" xr:uid="{00000000-0005-0000-0000-000032120000}"/>
    <cellStyle name="40% - Dekorfärg5 8 2 2 2" xfId="5212" xr:uid="{00000000-0005-0000-0000-000033120000}"/>
    <cellStyle name="40% - Dekorfärg5 8 2 3" xfId="3728" xr:uid="{00000000-0005-0000-0000-000034120000}"/>
    <cellStyle name="40% - Dekorfärg5 8 3" xfId="1652" xr:uid="{00000000-0005-0000-0000-000035120000}"/>
    <cellStyle name="40% - Dekorfärg5 8 3 2" xfId="4625" xr:uid="{00000000-0005-0000-0000-000036120000}"/>
    <cellStyle name="40% - Dekorfärg5 8 4" xfId="3142" xr:uid="{00000000-0005-0000-0000-000037120000}"/>
    <cellStyle name="40% - Dekorfärg5 9" xfId="253" xr:uid="{00000000-0005-0000-0000-000038120000}"/>
    <cellStyle name="40% - Dekorfärg5 9 2" xfId="854" xr:uid="{00000000-0005-0000-0000-000039120000}"/>
    <cellStyle name="40% - Dekorfärg5 9 2 2" xfId="2342" xr:uid="{00000000-0005-0000-0000-00003A120000}"/>
    <cellStyle name="40% - Dekorfärg5 9 2 2 2" xfId="5315" xr:uid="{00000000-0005-0000-0000-00003B120000}"/>
    <cellStyle name="40% - Dekorfärg5 9 2 3" xfId="3831" xr:uid="{00000000-0005-0000-0000-00003C120000}"/>
    <cellStyle name="40% - Dekorfärg5 9 3" xfId="1756" xr:uid="{00000000-0005-0000-0000-00003D120000}"/>
    <cellStyle name="40% - Dekorfärg5 9 3 2" xfId="4729" xr:uid="{00000000-0005-0000-0000-00003E120000}"/>
    <cellStyle name="40% - Dekorfärg5 9 4" xfId="3245" xr:uid="{00000000-0005-0000-0000-00003F120000}"/>
    <cellStyle name="40% - Dekorfärg6 10" xfId="269" xr:uid="{00000000-0005-0000-0000-000040120000}"/>
    <cellStyle name="40% - Dekorfärg6 10 2" xfId="870" xr:uid="{00000000-0005-0000-0000-000041120000}"/>
    <cellStyle name="40% - Dekorfärg6 10 2 2" xfId="2358" xr:uid="{00000000-0005-0000-0000-000042120000}"/>
    <cellStyle name="40% - Dekorfärg6 10 2 2 2" xfId="5331" xr:uid="{00000000-0005-0000-0000-000043120000}"/>
    <cellStyle name="40% - Dekorfärg6 10 2 3" xfId="3847" xr:uid="{00000000-0005-0000-0000-000044120000}"/>
    <cellStyle name="40% - Dekorfärg6 10 3" xfId="1772" xr:uid="{00000000-0005-0000-0000-000045120000}"/>
    <cellStyle name="40% - Dekorfärg6 10 3 2" xfId="4745" xr:uid="{00000000-0005-0000-0000-000046120000}"/>
    <cellStyle name="40% - Dekorfärg6 10 4" xfId="3261" xr:uid="{00000000-0005-0000-0000-000047120000}"/>
    <cellStyle name="40% - Dekorfärg6 11" xfId="283" xr:uid="{00000000-0005-0000-0000-000048120000}"/>
    <cellStyle name="40% - Dekorfärg6 11 2" xfId="884" xr:uid="{00000000-0005-0000-0000-000049120000}"/>
    <cellStyle name="40% - Dekorfärg6 11 2 2" xfId="2372" xr:uid="{00000000-0005-0000-0000-00004A120000}"/>
    <cellStyle name="40% - Dekorfärg6 11 2 2 2" xfId="5345" xr:uid="{00000000-0005-0000-0000-00004B120000}"/>
    <cellStyle name="40% - Dekorfärg6 11 2 3" xfId="3861" xr:uid="{00000000-0005-0000-0000-00004C120000}"/>
    <cellStyle name="40% - Dekorfärg6 11 3" xfId="1786" xr:uid="{00000000-0005-0000-0000-00004D120000}"/>
    <cellStyle name="40% - Dekorfärg6 11 3 2" xfId="4759" xr:uid="{00000000-0005-0000-0000-00004E120000}"/>
    <cellStyle name="40% - Dekorfärg6 11 4" xfId="3275" xr:uid="{00000000-0005-0000-0000-00004F120000}"/>
    <cellStyle name="40% - Dekorfärg6 12" xfId="297" xr:uid="{00000000-0005-0000-0000-000050120000}"/>
    <cellStyle name="40% - Dekorfärg6 12 2" xfId="898" xr:uid="{00000000-0005-0000-0000-000051120000}"/>
    <cellStyle name="40% - Dekorfärg6 12 2 2" xfId="2386" xr:uid="{00000000-0005-0000-0000-000052120000}"/>
    <cellStyle name="40% - Dekorfärg6 12 2 2 2" xfId="5359" xr:uid="{00000000-0005-0000-0000-000053120000}"/>
    <cellStyle name="40% - Dekorfärg6 12 2 3" xfId="3875" xr:uid="{00000000-0005-0000-0000-000054120000}"/>
    <cellStyle name="40% - Dekorfärg6 12 3" xfId="1800" xr:uid="{00000000-0005-0000-0000-000055120000}"/>
    <cellStyle name="40% - Dekorfärg6 12 3 2" xfId="4773" xr:uid="{00000000-0005-0000-0000-000056120000}"/>
    <cellStyle name="40% - Dekorfärg6 12 4" xfId="3289" xr:uid="{00000000-0005-0000-0000-000057120000}"/>
    <cellStyle name="40% - Dekorfärg6 13" xfId="309" xr:uid="{00000000-0005-0000-0000-000058120000}"/>
    <cellStyle name="40% - Dekorfärg6 13 2" xfId="910" xr:uid="{00000000-0005-0000-0000-000059120000}"/>
    <cellStyle name="40% - Dekorfärg6 13 2 2" xfId="2398" xr:uid="{00000000-0005-0000-0000-00005A120000}"/>
    <cellStyle name="40% - Dekorfärg6 13 2 2 2" xfId="5371" xr:uid="{00000000-0005-0000-0000-00005B120000}"/>
    <cellStyle name="40% - Dekorfärg6 13 2 3" xfId="3887" xr:uid="{00000000-0005-0000-0000-00005C120000}"/>
    <cellStyle name="40% - Dekorfärg6 13 3" xfId="1812" xr:uid="{00000000-0005-0000-0000-00005D120000}"/>
    <cellStyle name="40% - Dekorfärg6 13 3 2" xfId="4785" xr:uid="{00000000-0005-0000-0000-00005E120000}"/>
    <cellStyle name="40% - Dekorfärg6 13 4" xfId="3301" xr:uid="{00000000-0005-0000-0000-00005F120000}"/>
    <cellStyle name="40% - Dekorfärg6 14" xfId="325" xr:uid="{00000000-0005-0000-0000-000060120000}"/>
    <cellStyle name="40% - Dekorfärg6 14 2" xfId="926" xr:uid="{00000000-0005-0000-0000-000061120000}"/>
    <cellStyle name="40% - Dekorfärg6 14 2 2" xfId="2414" xr:uid="{00000000-0005-0000-0000-000062120000}"/>
    <cellStyle name="40% - Dekorfärg6 14 2 2 2" xfId="5387" xr:uid="{00000000-0005-0000-0000-000063120000}"/>
    <cellStyle name="40% - Dekorfärg6 14 2 3" xfId="3903" xr:uid="{00000000-0005-0000-0000-000064120000}"/>
    <cellStyle name="40% - Dekorfärg6 14 3" xfId="1828" xr:uid="{00000000-0005-0000-0000-000065120000}"/>
    <cellStyle name="40% - Dekorfärg6 14 3 2" xfId="4801" xr:uid="{00000000-0005-0000-0000-000066120000}"/>
    <cellStyle name="40% - Dekorfärg6 14 4" xfId="3317" xr:uid="{00000000-0005-0000-0000-000067120000}"/>
    <cellStyle name="40% - Dekorfärg6 15" xfId="339" xr:uid="{00000000-0005-0000-0000-000068120000}"/>
    <cellStyle name="40% - Dekorfärg6 15 2" xfId="940" xr:uid="{00000000-0005-0000-0000-000069120000}"/>
    <cellStyle name="40% - Dekorfärg6 15 2 2" xfId="2428" xr:uid="{00000000-0005-0000-0000-00006A120000}"/>
    <cellStyle name="40% - Dekorfärg6 15 2 2 2" xfId="5401" xr:uid="{00000000-0005-0000-0000-00006B120000}"/>
    <cellStyle name="40% - Dekorfärg6 15 2 3" xfId="3917" xr:uid="{00000000-0005-0000-0000-00006C120000}"/>
    <cellStyle name="40% - Dekorfärg6 15 3" xfId="1842" xr:uid="{00000000-0005-0000-0000-00006D120000}"/>
    <cellStyle name="40% - Dekorfärg6 15 3 2" xfId="4815" xr:uid="{00000000-0005-0000-0000-00006E120000}"/>
    <cellStyle name="40% - Dekorfärg6 15 4" xfId="3331" xr:uid="{00000000-0005-0000-0000-00006F120000}"/>
    <cellStyle name="40% - Dekorfärg6 16" xfId="353" xr:uid="{00000000-0005-0000-0000-000070120000}"/>
    <cellStyle name="40% - Dekorfärg6 16 2" xfId="954" xr:uid="{00000000-0005-0000-0000-000071120000}"/>
    <cellStyle name="40% - Dekorfärg6 16 2 2" xfId="2442" xr:uid="{00000000-0005-0000-0000-000072120000}"/>
    <cellStyle name="40% - Dekorfärg6 16 2 2 2" xfId="5415" xr:uid="{00000000-0005-0000-0000-000073120000}"/>
    <cellStyle name="40% - Dekorfärg6 16 2 3" xfId="3931" xr:uid="{00000000-0005-0000-0000-000074120000}"/>
    <cellStyle name="40% - Dekorfärg6 16 3" xfId="1856" xr:uid="{00000000-0005-0000-0000-000075120000}"/>
    <cellStyle name="40% - Dekorfärg6 16 3 2" xfId="4829" xr:uid="{00000000-0005-0000-0000-000076120000}"/>
    <cellStyle name="40% - Dekorfärg6 16 4" xfId="3345" xr:uid="{00000000-0005-0000-0000-000077120000}"/>
    <cellStyle name="40% - Dekorfärg6 17" xfId="367" xr:uid="{00000000-0005-0000-0000-000078120000}"/>
    <cellStyle name="40% - Dekorfärg6 17 2" xfId="968" xr:uid="{00000000-0005-0000-0000-000079120000}"/>
    <cellStyle name="40% - Dekorfärg6 17 2 2" xfId="2456" xr:uid="{00000000-0005-0000-0000-00007A120000}"/>
    <cellStyle name="40% - Dekorfärg6 17 2 2 2" xfId="5429" xr:uid="{00000000-0005-0000-0000-00007B120000}"/>
    <cellStyle name="40% - Dekorfärg6 17 2 3" xfId="3945" xr:uid="{00000000-0005-0000-0000-00007C120000}"/>
    <cellStyle name="40% - Dekorfärg6 17 3" xfId="1870" xr:uid="{00000000-0005-0000-0000-00007D120000}"/>
    <cellStyle name="40% - Dekorfärg6 17 3 2" xfId="4843" xr:uid="{00000000-0005-0000-0000-00007E120000}"/>
    <cellStyle name="40% - Dekorfärg6 17 4" xfId="3359" xr:uid="{00000000-0005-0000-0000-00007F120000}"/>
    <cellStyle name="40% - Dekorfärg6 18" xfId="381" xr:uid="{00000000-0005-0000-0000-000080120000}"/>
    <cellStyle name="40% - Dekorfärg6 18 2" xfId="982" xr:uid="{00000000-0005-0000-0000-000081120000}"/>
    <cellStyle name="40% - Dekorfärg6 18 2 2" xfId="2470" xr:uid="{00000000-0005-0000-0000-000082120000}"/>
    <cellStyle name="40% - Dekorfärg6 18 2 2 2" xfId="5443" xr:uid="{00000000-0005-0000-0000-000083120000}"/>
    <cellStyle name="40% - Dekorfärg6 18 2 3" xfId="3959" xr:uid="{00000000-0005-0000-0000-000084120000}"/>
    <cellStyle name="40% - Dekorfärg6 18 3" xfId="1884" xr:uid="{00000000-0005-0000-0000-000085120000}"/>
    <cellStyle name="40% - Dekorfärg6 18 3 2" xfId="4857" xr:uid="{00000000-0005-0000-0000-000086120000}"/>
    <cellStyle name="40% - Dekorfärg6 18 4" xfId="3373" xr:uid="{00000000-0005-0000-0000-000087120000}"/>
    <cellStyle name="40% - Dekorfärg6 19" xfId="399" xr:uid="{00000000-0005-0000-0000-000088120000}"/>
    <cellStyle name="40% - Dekorfärg6 19 2" xfId="997" xr:uid="{00000000-0005-0000-0000-000089120000}"/>
    <cellStyle name="40% - Dekorfärg6 19 2 2" xfId="2485" xr:uid="{00000000-0005-0000-0000-00008A120000}"/>
    <cellStyle name="40% - Dekorfärg6 19 2 2 2" xfId="5458" xr:uid="{00000000-0005-0000-0000-00008B120000}"/>
    <cellStyle name="40% - Dekorfärg6 19 2 3" xfId="3974" xr:uid="{00000000-0005-0000-0000-00008C120000}"/>
    <cellStyle name="40% - Dekorfärg6 19 3" xfId="1899" xr:uid="{00000000-0005-0000-0000-00008D120000}"/>
    <cellStyle name="40% - Dekorfärg6 19 3 2" xfId="4872" xr:uid="{00000000-0005-0000-0000-00008E120000}"/>
    <cellStyle name="40% - Dekorfärg6 19 4" xfId="3388" xr:uid="{00000000-0005-0000-0000-00008F120000}"/>
    <cellStyle name="40% - Dekorfärg6 2" xfId="66" xr:uid="{00000000-0005-0000-0000-000090120000}"/>
    <cellStyle name="40% - Dekorfärg6 2 2" xfId="169" xr:uid="{00000000-0005-0000-0000-000091120000}"/>
    <cellStyle name="40% - Dekorfärg6 2 2 2" xfId="770" xr:uid="{00000000-0005-0000-0000-000092120000}"/>
    <cellStyle name="40% - Dekorfärg6 2 2 2 2" xfId="2258" xr:uid="{00000000-0005-0000-0000-000093120000}"/>
    <cellStyle name="40% - Dekorfärg6 2 2 2 2 2" xfId="5231" xr:uid="{00000000-0005-0000-0000-000094120000}"/>
    <cellStyle name="40% - Dekorfärg6 2 2 2 3" xfId="3747" xr:uid="{00000000-0005-0000-0000-000095120000}"/>
    <cellStyle name="40% - Dekorfärg6 2 2 3" xfId="1672" xr:uid="{00000000-0005-0000-0000-000096120000}"/>
    <cellStyle name="40% - Dekorfärg6 2 2 3 2" xfId="4645" xr:uid="{00000000-0005-0000-0000-000097120000}"/>
    <cellStyle name="40% - Dekorfärg6 2 2 4" xfId="3161" xr:uid="{00000000-0005-0000-0000-000098120000}"/>
    <cellStyle name="40% - Dekorfärg6 2 3" xfId="668" xr:uid="{00000000-0005-0000-0000-000099120000}"/>
    <cellStyle name="40% - Dekorfärg6 2 3 2" xfId="2157" xr:uid="{00000000-0005-0000-0000-00009A120000}"/>
    <cellStyle name="40% - Dekorfärg6 2 3 2 2" xfId="5130" xr:uid="{00000000-0005-0000-0000-00009B120000}"/>
    <cellStyle name="40% - Dekorfärg6 2 3 3" xfId="3646" xr:uid="{00000000-0005-0000-0000-00009C120000}"/>
    <cellStyle name="40% - Dekorfärg6 2 4" xfId="1570" xr:uid="{00000000-0005-0000-0000-00009D120000}"/>
    <cellStyle name="40% - Dekorfärg6 2 4 2" xfId="4543" xr:uid="{00000000-0005-0000-0000-00009E120000}"/>
    <cellStyle name="40% - Dekorfärg6 2 5" xfId="3060" xr:uid="{00000000-0005-0000-0000-00009F120000}"/>
    <cellStyle name="40% - Dekorfärg6 20" xfId="415" xr:uid="{00000000-0005-0000-0000-0000A0120000}"/>
    <cellStyle name="40% - Dekorfärg6 20 2" xfId="1013" xr:uid="{00000000-0005-0000-0000-0000A1120000}"/>
    <cellStyle name="40% - Dekorfärg6 20 2 2" xfId="2501" xr:uid="{00000000-0005-0000-0000-0000A2120000}"/>
    <cellStyle name="40% - Dekorfärg6 20 2 2 2" xfId="5474" xr:uid="{00000000-0005-0000-0000-0000A3120000}"/>
    <cellStyle name="40% - Dekorfärg6 20 2 3" xfId="3990" xr:uid="{00000000-0005-0000-0000-0000A4120000}"/>
    <cellStyle name="40% - Dekorfärg6 20 3" xfId="1915" xr:uid="{00000000-0005-0000-0000-0000A5120000}"/>
    <cellStyle name="40% - Dekorfärg6 20 3 2" xfId="4888" xr:uid="{00000000-0005-0000-0000-0000A6120000}"/>
    <cellStyle name="40% - Dekorfärg6 20 4" xfId="3404" xr:uid="{00000000-0005-0000-0000-0000A7120000}"/>
    <cellStyle name="40% - Dekorfärg6 21" xfId="429" xr:uid="{00000000-0005-0000-0000-0000A8120000}"/>
    <cellStyle name="40% - Dekorfärg6 21 2" xfId="1027" xr:uid="{00000000-0005-0000-0000-0000A9120000}"/>
    <cellStyle name="40% - Dekorfärg6 21 2 2" xfId="2515" xr:uid="{00000000-0005-0000-0000-0000AA120000}"/>
    <cellStyle name="40% - Dekorfärg6 21 2 2 2" xfId="5488" xr:uid="{00000000-0005-0000-0000-0000AB120000}"/>
    <cellStyle name="40% - Dekorfärg6 21 2 3" xfId="4004" xr:uid="{00000000-0005-0000-0000-0000AC120000}"/>
    <cellStyle name="40% - Dekorfärg6 21 3" xfId="1929" xr:uid="{00000000-0005-0000-0000-0000AD120000}"/>
    <cellStyle name="40% - Dekorfärg6 21 3 2" xfId="4902" xr:uid="{00000000-0005-0000-0000-0000AE120000}"/>
    <cellStyle name="40% - Dekorfärg6 21 4" xfId="3418" xr:uid="{00000000-0005-0000-0000-0000AF120000}"/>
    <cellStyle name="40% - Dekorfärg6 22" xfId="443" xr:uid="{00000000-0005-0000-0000-0000B0120000}"/>
    <cellStyle name="40% - Dekorfärg6 22 2" xfId="1041" xr:uid="{00000000-0005-0000-0000-0000B1120000}"/>
    <cellStyle name="40% - Dekorfärg6 22 2 2" xfId="2529" xr:uid="{00000000-0005-0000-0000-0000B2120000}"/>
    <cellStyle name="40% - Dekorfärg6 22 2 2 2" xfId="5502" xr:uid="{00000000-0005-0000-0000-0000B3120000}"/>
    <cellStyle name="40% - Dekorfärg6 22 2 3" xfId="4018" xr:uid="{00000000-0005-0000-0000-0000B4120000}"/>
    <cellStyle name="40% - Dekorfärg6 22 3" xfId="1943" xr:uid="{00000000-0005-0000-0000-0000B5120000}"/>
    <cellStyle name="40% - Dekorfärg6 22 3 2" xfId="4916" xr:uid="{00000000-0005-0000-0000-0000B6120000}"/>
    <cellStyle name="40% - Dekorfärg6 22 4" xfId="3432" xr:uid="{00000000-0005-0000-0000-0000B7120000}"/>
    <cellStyle name="40% - Dekorfärg6 23" xfId="457" xr:uid="{00000000-0005-0000-0000-0000B8120000}"/>
    <cellStyle name="40% - Dekorfärg6 23 2" xfId="1055" xr:uid="{00000000-0005-0000-0000-0000B9120000}"/>
    <cellStyle name="40% - Dekorfärg6 23 2 2" xfId="2543" xr:uid="{00000000-0005-0000-0000-0000BA120000}"/>
    <cellStyle name="40% - Dekorfärg6 23 2 2 2" xfId="5516" xr:uid="{00000000-0005-0000-0000-0000BB120000}"/>
    <cellStyle name="40% - Dekorfärg6 23 2 3" xfId="4032" xr:uid="{00000000-0005-0000-0000-0000BC120000}"/>
    <cellStyle name="40% - Dekorfärg6 23 3" xfId="1957" xr:uid="{00000000-0005-0000-0000-0000BD120000}"/>
    <cellStyle name="40% - Dekorfärg6 23 3 2" xfId="4930" xr:uid="{00000000-0005-0000-0000-0000BE120000}"/>
    <cellStyle name="40% - Dekorfärg6 23 4" xfId="3446" xr:uid="{00000000-0005-0000-0000-0000BF120000}"/>
    <cellStyle name="40% - Dekorfärg6 24" xfId="471" xr:uid="{00000000-0005-0000-0000-0000C0120000}"/>
    <cellStyle name="40% - Dekorfärg6 24 2" xfId="1069" xr:uid="{00000000-0005-0000-0000-0000C1120000}"/>
    <cellStyle name="40% - Dekorfärg6 24 2 2" xfId="2557" xr:uid="{00000000-0005-0000-0000-0000C2120000}"/>
    <cellStyle name="40% - Dekorfärg6 24 2 2 2" xfId="5530" xr:uid="{00000000-0005-0000-0000-0000C3120000}"/>
    <cellStyle name="40% - Dekorfärg6 24 2 3" xfId="4046" xr:uid="{00000000-0005-0000-0000-0000C4120000}"/>
    <cellStyle name="40% - Dekorfärg6 24 3" xfId="1971" xr:uid="{00000000-0005-0000-0000-0000C5120000}"/>
    <cellStyle name="40% - Dekorfärg6 24 3 2" xfId="4944" xr:uid="{00000000-0005-0000-0000-0000C6120000}"/>
    <cellStyle name="40% - Dekorfärg6 24 4" xfId="3460" xr:uid="{00000000-0005-0000-0000-0000C7120000}"/>
    <cellStyle name="40% - Dekorfärg6 25" xfId="485" xr:uid="{00000000-0005-0000-0000-0000C8120000}"/>
    <cellStyle name="40% - Dekorfärg6 25 2" xfId="1083" xr:uid="{00000000-0005-0000-0000-0000C9120000}"/>
    <cellStyle name="40% - Dekorfärg6 25 2 2" xfId="2571" xr:uid="{00000000-0005-0000-0000-0000CA120000}"/>
    <cellStyle name="40% - Dekorfärg6 25 2 2 2" xfId="5544" xr:uid="{00000000-0005-0000-0000-0000CB120000}"/>
    <cellStyle name="40% - Dekorfärg6 25 2 3" xfId="4060" xr:uid="{00000000-0005-0000-0000-0000CC120000}"/>
    <cellStyle name="40% - Dekorfärg6 25 3" xfId="1985" xr:uid="{00000000-0005-0000-0000-0000CD120000}"/>
    <cellStyle name="40% - Dekorfärg6 25 3 2" xfId="4958" xr:uid="{00000000-0005-0000-0000-0000CE120000}"/>
    <cellStyle name="40% - Dekorfärg6 25 4" xfId="3474" xr:uid="{00000000-0005-0000-0000-0000CF120000}"/>
    <cellStyle name="40% - Dekorfärg6 26" xfId="499" xr:uid="{00000000-0005-0000-0000-0000D0120000}"/>
    <cellStyle name="40% - Dekorfärg6 26 2" xfId="1097" xr:uid="{00000000-0005-0000-0000-0000D1120000}"/>
    <cellStyle name="40% - Dekorfärg6 26 2 2" xfId="2585" xr:uid="{00000000-0005-0000-0000-0000D2120000}"/>
    <cellStyle name="40% - Dekorfärg6 26 2 2 2" xfId="5558" xr:uid="{00000000-0005-0000-0000-0000D3120000}"/>
    <cellStyle name="40% - Dekorfärg6 26 2 3" xfId="4074" xr:uid="{00000000-0005-0000-0000-0000D4120000}"/>
    <cellStyle name="40% - Dekorfärg6 26 3" xfId="1999" xr:uid="{00000000-0005-0000-0000-0000D5120000}"/>
    <cellStyle name="40% - Dekorfärg6 26 3 2" xfId="4972" xr:uid="{00000000-0005-0000-0000-0000D6120000}"/>
    <cellStyle name="40% - Dekorfärg6 26 4" xfId="3488" xr:uid="{00000000-0005-0000-0000-0000D7120000}"/>
    <cellStyle name="40% - Dekorfärg6 27" xfId="513" xr:uid="{00000000-0005-0000-0000-0000D8120000}"/>
    <cellStyle name="40% - Dekorfärg6 27 2" xfId="1111" xr:uid="{00000000-0005-0000-0000-0000D9120000}"/>
    <cellStyle name="40% - Dekorfärg6 27 2 2" xfId="2599" xr:uid="{00000000-0005-0000-0000-0000DA120000}"/>
    <cellStyle name="40% - Dekorfärg6 27 2 2 2" xfId="5572" xr:uid="{00000000-0005-0000-0000-0000DB120000}"/>
    <cellStyle name="40% - Dekorfärg6 27 2 3" xfId="4088" xr:uid="{00000000-0005-0000-0000-0000DC120000}"/>
    <cellStyle name="40% - Dekorfärg6 27 3" xfId="2013" xr:uid="{00000000-0005-0000-0000-0000DD120000}"/>
    <cellStyle name="40% - Dekorfärg6 27 3 2" xfId="4986" xr:uid="{00000000-0005-0000-0000-0000DE120000}"/>
    <cellStyle name="40% - Dekorfärg6 27 4" xfId="3502" xr:uid="{00000000-0005-0000-0000-0000DF120000}"/>
    <cellStyle name="40% - Dekorfärg6 28" xfId="527" xr:uid="{00000000-0005-0000-0000-0000E0120000}"/>
    <cellStyle name="40% - Dekorfärg6 28 2" xfId="1125" xr:uid="{00000000-0005-0000-0000-0000E1120000}"/>
    <cellStyle name="40% - Dekorfärg6 28 2 2" xfId="2613" xr:uid="{00000000-0005-0000-0000-0000E2120000}"/>
    <cellStyle name="40% - Dekorfärg6 28 2 2 2" xfId="5586" xr:uid="{00000000-0005-0000-0000-0000E3120000}"/>
    <cellStyle name="40% - Dekorfärg6 28 2 3" xfId="4102" xr:uid="{00000000-0005-0000-0000-0000E4120000}"/>
    <cellStyle name="40% - Dekorfärg6 28 3" xfId="2027" xr:uid="{00000000-0005-0000-0000-0000E5120000}"/>
    <cellStyle name="40% - Dekorfärg6 28 3 2" xfId="5000" xr:uid="{00000000-0005-0000-0000-0000E6120000}"/>
    <cellStyle name="40% - Dekorfärg6 28 4" xfId="3516" xr:uid="{00000000-0005-0000-0000-0000E7120000}"/>
    <cellStyle name="40% - Dekorfärg6 29" xfId="545" xr:uid="{00000000-0005-0000-0000-0000E8120000}"/>
    <cellStyle name="40% - Dekorfärg6 29 2" xfId="1142" xr:uid="{00000000-0005-0000-0000-0000E9120000}"/>
    <cellStyle name="40% - Dekorfärg6 29 2 2" xfId="2630" xr:uid="{00000000-0005-0000-0000-0000EA120000}"/>
    <cellStyle name="40% - Dekorfärg6 29 2 2 2" xfId="5603" xr:uid="{00000000-0005-0000-0000-0000EB120000}"/>
    <cellStyle name="40% - Dekorfärg6 29 2 3" xfId="4119" xr:uid="{00000000-0005-0000-0000-0000EC120000}"/>
    <cellStyle name="40% - Dekorfärg6 29 3" xfId="2044" xr:uid="{00000000-0005-0000-0000-0000ED120000}"/>
    <cellStyle name="40% - Dekorfärg6 29 3 2" xfId="5017" xr:uid="{00000000-0005-0000-0000-0000EE120000}"/>
    <cellStyle name="40% - Dekorfärg6 29 4" xfId="3533" xr:uid="{00000000-0005-0000-0000-0000EF120000}"/>
    <cellStyle name="40% - Dekorfärg6 3" xfId="80" xr:uid="{00000000-0005-0000-0000-0000F0120000}"/>
    <cellStyle name="40% - Dekorfärg6 3 2" xfId="183" xr:uid="{00000000-0005-0000-0000-0000F1120000}"/>
    <cellStyle name="40% - Dekorfärg6 3 2 2" xfId="784" xr:uid="{00000000-0005-0000-0000-0000F2120000}"/>
    <cellStyle name="40% - Dekorfärg6 3 2 2 2" xfId="2272" xr:uid="{00000000-0005-0000-0000-0000F3120000}"/>
    <cellStyle name="40% - Dekorfärg6 3 2 2 2 2" xfId="5245" xr:uid="{00000000-0005-0000-0000-0000F4120000}"/>
    <cellStyle name="40% - Dekorfärg6 3 2 2 3" xfId="3761" xr:uid="{00000000-0005-0000-0000-0000F5120000}"/>
    <cellStyle name="40% - Dekorfärg6 3 2 3" xfId="1686" xr:uid="{00000000-0005-0000-0000-0000F6120000}"/>
    <cellStyle name="40% - Dekorfärg6 3 2 3 2" xfId="4659" xr:uid="{00000000-0005-0000-0000-0000F7120000}"/>
    <cellStyle name="40% - Dekorfärg6 3 2 4" xfId="3175" xr:uid="{00000000-0005-0000-0000-0000F8120000}"/>
    <cellStyle name="40% - Dekorfärg6 3 3" xfId="682" xr:uid="{00000000-0005-0000-0000-0000F9120000}"/>
    <cellStyle name="40% - Dekorfärg6 3 3 2" xfId="2171" xr:uid="{00000000-0005-0000-0000-0000FA120000}"/>
    <cellStyle name="40% - Dekorfärg6 3 3 2 2" xfId="5144" xr:uid="{00000000-0005-0000-0000-0000FB120000}"/>
    <cellStyle name="40% - Dekorfärg6 3 3 3" xfId="3660" xr:uid="{00000000-0005-0000-0000-0000FC120000}"/>
    <cellStyle name="40% - Dekorfärg6 3 4" xfId="1584" xr:uid="{00000000-0005-0000-0000-0000FD120000}"/>
    <cellStyle name="40% - Dekorfärg6 3 4 2" xfId="4557" xr:uid="{00000000-0005-0000-0000-0000FE120000}"/>
    <cellStyle name="40% - Dekorfärg6 3 5" xfId="3074" xr:uid="{00000000-0005-0000-0000-0000FF120000}"/>
    <cellStyle name="40% - Dekorfärg6 30" xfId="559" xr:uid="{00000000-0005-0000-0000-000000130000}"/>
    <cellStyle name="40% - Dekorfärg6 30 2" xfId="1156" xr:uid="{00000000-0005-0000-0000-000001130000}"/>
    <cellStyle name="40% - Dekorfärg6 30 2 2" xfId="2644" xr:uid="{00000000-0005-0000-0000-000002130000}"/>
    <cellStyle name="40% - Dekorfärg6 30 2 2 2" xfId="5617" xr:uid="{00000000-0005-0000-0000-000003130000}"/>
    <cellStyle name="40% - Dekorfärg6 30 2 3" xfId="4133" xr:uid="{00000000-0005-0000-0000-000004130000}"/>
    <cellStyle name="40% - Dekorfärg6 30 3" xfId="2058" xr:uid="{00000000-0005-0000-0000-000005130000}"/>
    <cellStyle name="40% - Dekorfärg6 30 3 2" xfId="5031" xr:uid="{00000000-0005-0000-0000-000006130000}"/>
    <cellStyle name="40% - Dekorfärg6 30 4" xfId="3547" xr:uid="{00000000-0005-0000-0000-000007130000}"/>
    <cellStyle name="40% - Dekorfärg6 31" xfId="573" xr:uid="{00000000-0005-0000-0000-000008130000}"/>
    <cellStyle name="40% - Dekorfärg6 31 2" xfId="1170" xr:uid="{00000000-0005-0000-0000-000009130000}"/>
    <cellStyle name="40% - Dekorfärg6 31 2 2" xfId="2658" xr:uid="{00000000-0005-0000-0000-00000A130000}"/>
    <cellStyle name="40% - Dekorfärg6 31 2 2 2" xfId="5631" xr:uid="{00000000-0005-0000-0000-00000B130000}"/>
    <cellStyle name="40% - Dekorfärg6 31 2 3" xfId="4147" xr:uid="{00000000-0005-0000-0000-00000C130000}"/>
    <cellStyle name="40% - Dekorfärg6 31 3" xfId="2072" xr:uid="{00000000-0005-0000-0000-00000D130000}"/>
    <cellStyle name="40% - Dekorfärg6 31 3 2" xfId="5045" xr:uid="{00000000-0005-0000-0000-00000E130000}"/>
    <cellStyle name="40% - Dekorfärg6 31 4" xfId="3561" xr:uid="{00000000-0005-0000-0000-00000F130000}"/>
    <cellStyle name="40% - Dekorfärg6 32" xfId="587" xr:uid="{00000000-0005-0000-0000-000010130000}"/>
    <cellStyle name="40% - Dekorfärg6 32 2" xfId="1184" xr:uid="{00000000-0005-0000-0000-000011130000}"/>
    <cellStyle name="40% - Dekorfärg6 32 2 2" xfId="2672" xr:uid="{00000000-0005-0000-0000-000012130000}"/>
    <cellStyle name="40% - Dekorfärg6 32 2 2 2" xfId="5645" xr:uid="{00000000-0005-0000-0000-000013130000}"/>
    <cellStyle name="40% - Dekorfärg6 32 2 3" xfId="4161" xr:uid="{00000000-0005-0000-0000-000014130000}"/>
    <cellStyle name="40% - Dekorfärg6 32 3" xfId="2086" xr:uid="{00000000-0005-0000-0000-000015130000}"/>
    <cellStyle name="40% - Dekorfärg6 32 3 2" xfId="5059" xr:uid="{00000000-0005-0000-0000-000016130000}"/>
    <cellStyle name="40% - Dekorfärg6 32 4" xfId="3575" xr:uid="{00000000-0005-0000-0000-000017130000}"/>
    <cellStyle name="40% - Dekorfärg6 33" xfId="601" xr:uid="{00000000-0005-0000-0000-000018130000}"/>
    <cellStyle name="40% - Dekorfärg6 33 2" xfId="1198" xr:uid="{00000000-0005-0000-0000-000019130000}"/>
    <cellStyle name="40% - Dekorfärg6 33 2 2" xfId="2686" xr:uid="{00000000-0005-0000-0000-00001A130000}"/>
    <cellStyle name="40% - Dekorfärg6 33 2 2 2" xfId="5659" xr:uid="{00000000-0005-0000-0000-00001B130000}"/>
    <cellStyle name="40% - Dekorfärg6 33 2 3" xfId="4175" xr:uid="{00000000-0005-0000-0000-00001C130000}"/>
    <cellStyle name="40% - Dekorfärg6 33 3" xfId="2100" xr:uid="{00000000-0005-0000-0000-00001D130000}"/>
    <cellStyle name="40% - Dekorfärg6 33 3 2" xfId="5073" xr:uid="{00000000-0005-0000-0000-00001E130000}"/>
    <cellStyle name="40% - Dekorfärg6 33 4" xfId="3589" xr:uid="{00000000-0005-0000-0000-00001F130000}"/>
    <cellStyle name="40% - Dekorfärg6 34" xfId="615" xr:uid="{00000000-0005-0000-0000-000020130000}"/>
    <cellStyle name="40% - Dekorfärg6 34 2" xfId="1212" xr:uid="{00000000-0005-0000-0000-000021130000}"/>
    <cellStyle name="40% - Dekorfärg6 34 2 2" xfId="2700" xr:uid="{00000000-0005-0000-0000-000022130000}"/>
    <cellStyle name="40% - Dekorfärg6 34 2 2 2" xfId="5673" xr:uid="{00000000-0005-0000-0000-000023130000}"/>
    <cellStyle name="40% - Dekorfärg6 34 2 3" xfId="4189" xr:uid="{00000000-0005-0000-0000-000024130000}"/>
    <cellStyle name="40% - Dekorfärg6 34 3" xfId="2114" xr:uid="{00000000-0005-0000-0000-000025130000}"/>
    <cellStyle name="40% - Dekorfärg6 34 3 2" xfId="5087" xr:uid="{00000000-0005-0000-0000-000026130000}"/>
    <cellStyle name="40% - Dekorfärg6 34 4" xfId="3603" xr:uid="{00000000-0005-0000-0000-000027130000}"/>
    <cellStyle name="40% - Dekorfärg6 35" xfId="629" xr:uid="{00000000-0005-0000-0000-000028130000}"/>
    <cellStyle name="40% - Dekorfärg6 35 2" xfId="1226" xr:uid="{00000000-0005-0000-0000-000029130000}"/>
    <cellStyle name="40% - Dekorfärg6 35 2 2" xfId="2714" xr:uid="{00000000-0005-0000-0000-00002A130000}"/>
    <cellStyle name="40% - Dekorfärg6 35 2 2 2" xfId="5687" xr:uid="{00000000-0005-0000-0000-00002B130000}"/>
    <cellStyle name="40% - Dekorfärg6 35 2 3" xfId="4203" xr:uid="{00000000-0005-0000-0000-00002C130000}"/>
    <cellStyle name="40% - Dekorfärg6 35 3" xfId="2128" xr:uid="{00000000-0005-0000-0000-00002D130000}"/>
    <cellStyle name="40% - Dekorfärg6 35 3 2" xfId="5101" xr:uid="{00000000-0005-0000-0000-00002E130000}"/>
    <cellStyle name="40% - Dekorfärg6 35 4" xfId="3617" xr:uid="{00000000-0005-0000-0000-00002F130000}"/>
    <cellStyle name="40% - Dekorfärg6 4" xfId="94" xr:uid="{00000000-0005-0000-0000-000030130000}"/>
    <cellStyle name="40% - Dekorfärg6 4 2" xfId="197" xr:uid="{00000000-0005-0000-0000-000031130000}"/>
    <cellStyle name="40% - Dekorfärg6 4 2 2" xfId="798" xr:uid="{00000000-0005-0000-0000-000032130000}"/>
    <cellStyle name="40% - Dekorfärg6 4 2 2 2" xfId="2286" xr:uid="{00000000-0005-0000-0000-000033130000}"/>
    <cellStyle name="40% - Dekorfärg6 4 2 2 2 2" xfId="5259" xr:uid="{00000000-0005-0000-0000-000034130000}"/>
    <cellStyle name="40% - Dekorfärg6 4 2 2 3" xfId="3775" xr:uid="{00000000-0005-0000-0000-000035130000}"/>
    <cellStyle name="40% - Dekorfärg6 4 2 3" xfId="1700" xr:uid="{00000000-0005-0000-0000-000036130000}"/>
    <cellStyle name="40% - Dekorfärg6 4 2 3 2" xfId="4673" xr:uid="{00000000-0005-0000-0000-000037130000}"/>
    <cellStyle name="40% - Dekorfärg6 4 2 4" xfId="3189" xr:uid="{00000000-0005-0000-0000-000038130000}"/>
    <cellStyle name="40% - Dekorfärg6 4 3" xfId="696" xr:uid="{00000000-0005-0000-0000-000039130000}"/>
    <cellStyle name="40% - Dekorfärg6 4 3 2" xfId="2185" xr:uid="{00000000-0005-0000-0000-00003A130000}"/>
    <cellStyle name="40% - Dekorfärg6 4 3 2 2" xfId="5158" xr:uid="{00000000-0005-0000-0000-00003B130000}"/>
    <cellStyle name="40% - Dekorfärg6 4 3 3" xfId="3674" xr:uid="{00000000-0005-0000-0000-00003C130000}"/>
    <cellStyle name="40% - Dekorfärg6 4 4" xfId="1598" xr:uid="{00000000-0005-0000-0000-00003D130000}"/>
    <cellStyle name="40% - Dekorfärg6 4 4 2" xfId="4571" xr:uid="{00000000-0005-0000-0000-00003E130000}"/>
    <cellStyle name="40% - Dekorfärg6 4 5" xfId="3088" xr:uid="{00000000-0005-0000-0000-00003F130000}"/>
    <cellStyle name="40% - Dekorfärg6 5" xfId="108" xr:uid="{00000000-0005-0000-0000-000040130000}"/>
    <cellStyle name="40% - Dekorfärg6 5 2" xfId="211" xr:uid="{00000000-0005-0000-0000-000041130000}"/>
    <cellStyle name="40% - Dekorfärg6 5 2 2" xfId="812" xr:uid="{00000000-0005-0000-0000-000042130000}"/>
    <cellStyle name="40% - Dekorfärg6 5 2 2 2" xfId="2300" xr:uid="{00000000-0005-0000-0000-000043130000}"/>
    <cellStyle name="40% - Dekorfärg6 5 2 2 2 2" xfId="5273" xr:uid="{00000000-0005-0000-0000-000044130000}"/>
    <cellStyle name="40% - Dekorfärg6 5 2 2 3" xfId="3789" xr:uid="{00000000-0005-0000-0000-000045130000}"/>
    <cellStyle name="40% - Dekorfärg6 5 2 3" xfId="1714" xr:uid="{00000000-0005-0000-0000-000046130000}"/>
    <cellStyle name="40% - Dekorfärg6 5 2 3 2" xfId="4687" xr:uid="{00000000-0005-0000-0000-000047130000}"/>
    <cellStyle name="40% - Dekorfärg6 5 2 4" xfId="3203" xr:uid="{00000000-0005-0000-0000-000048130000}"/>
    <cellStyle name="40% - Dekorfärg6 5 3" xfId="710" xr:uid="{00000000-0005-0000-0000-000049130000}"/>
    <cellStyle name="40% - Dekorfärg6 5 3 2" xfId="2199" xr:uid="{00000000-0005-0000-0000-00004A130000}"/>
    <cellStyle name="40% - Dekorfärg6 5 3 2 2" xfId="5172" xr:uid="{00000000-0005-0000-0000-00004B130000}"/>
    <cellStyle name="40% - Dekorfärg6 5 3 3" xfId="3688" xr:uid="{00000000-0005-0000-0000-00004C130000}"/>
    <cellStyle name="40% - Dekorfärg6 5 4" xfId="1612" xr:uid="{00000000-0005-0000-0000-00004D130000}"/>
    <cellStyle name="40% - Dekorfärg6 5 4 2" xfId="4585" xr:uid="{00000000-0005-0000-0000-00004E130000}"/>
    <cellStyle name="40% - Dekorfärg6 5 5" xfId="3102" xr:uid="{00000000-0005-0000-0000-00004F130000}"/>
    <cellStyle name="40% - Dekorfärg6 6" xfId="122" xr:uid="{00000000-0005-0000-0000-000050130000}"/>
    <cellStyle name="40% - Dekorfärg6 6 2" xfId="225" xr:uid="{00000000-0005-0000-0000-000051130000}"/>
    <cellStyle name="40% - Dekorfärg6 6 2 2" xfId="826" xr:uid="{00000000-0005-0000-0000-000052130000}"/>
    <cellStyle name="40% - Dekorfärg6 6 2 2 2" xfId="2314" xr:uid="{00000000-0005-0000-0000-000053130000}"/>
    <cellStyle name="40% - Dekorfärg6 6 2 2 2 2" xfId="5287" xr:uid="{00000000-0005-0000-0000-000054130000}"/>
    <cellStyle name="40% - Dekorfärg6 6 2 2 3" xfId="3803" xr:uid="{00000000-0005-0000-0000-000055130000}"/>
    <cellStyle name="40% - Dekorfärg6 6 2 3" xfId="1728" xr:uid="{00000000-0005-0000-0000-000056130000}"/>
    <cellStyle name="40% - Dekorfärg6 6 2 3 2" xfId="4701" xr:uid="{00000000-0005-0000-0000-000057130000}"/>
    <cellStyle name="40% - Dekorfärg6 6 2 4" xfId="3217" xr:uid="{00000000-0005-0000-0000-000058130000}"/>
    <cellStyle name="40% - Dekorfärg6 6 3" xfId="724" xr:uid="{00000000-0005-0000-0000-000059130000}"/>
    <cellStyle name="40% - Dekorfärg6 6 3 2" xfId="2213" xr:uid="{00000000-0005-0000-0000-00005A130000}"/>
    <cellStyle name="40% - Dekorfärg6 6 3 2 2" xfId="5186" xr:uid="{00000000-0005-0000-0000-00005B130000}"/>
    <cellStyle name="40% - Dekorfärg6 6 3 3" xfId="3702" xr:uid="{00000000-0005-0000-0000-00005C130000}"/>
    <cellStyle name="40% - Dekorfärg6 6 4" xfId="1626" xr:uid="{00000000-0005-0000-0000-00005D130000}"/>
    <cellStyle name="40% - Dekorfärg6 6 4 2" xfId="4599" xr:uid="{00000000-0005-0000-0000-00005E130000}"/>
    <cellStyle name="40% - Dekorfärg6 6 5" xfId="3116" xr:uid="{00000000-0005-0000-0000-00005F130000}"/>
    <cellStyle name="40% - Dekorfärg6 7" xfId="136" xr:uid="{00000000-0005-0000-0000-000060130000}"/>
    <cellStyle name="40% - Dekorfärg6 7 2" xfId="239" xr:uid="{00000000-0005-0000-0000-000061130000}"/>
    <cellStyle name="40% - Dekorfärg6 7 2 2" xfId="840" xr:uid="{00000000-0005-0000-0000-000062130000}"/>
    <cellStyle name="40% - Dekorfärg6 7 2 2 2" xfId="2328" xr:uid="{00000000-0005-0000-0000-000063130000}"/>
    <cellStyle name="40% - Dekorfärg6 7 2 2 2 2" xfId="5301" xr:uid="{00000000-0005-0000-0000-000064130000}"/>
    <cellStyle name="40% - Dekorfärg6 7 2 2 3" xfId="3817" xr:uid="{00000000-0005-0000-0000-000065130000}"/>
    <cellStyle name="40% - Dekorfärg6 7 2 3" xfId="1742" xr:uid="{00000000-0005-0000-0000-000066130000}"/>
    <cellStyle name="40% - Dekorfärg6 7 2 3 2" xfId="4715" xr:uid="{00000000-0005-0000-0000-000067130000}"/>
    <cellStyle name="40% - Dekorfärg6 7 2 4" xfId="3231" xr:uid="{00000000-0005-0000-0000-000068130000}"/>
    <cellStyle name="40% - Dekorfärg6 7 3" xfId="738" xr:uid="{00000000-0005-0000-0000-000069130000}"/>
    <cellStyle name="40% - Dekorfärg6 7 3 2" xfId="2227" xr:uid="{00000000-0005-0000-0000-00006A130000}"/>
    <cellStyle name="40% - Dekorfärg6 7 3 2 2" xfId="5200" xr:uid="{00000000-0005-0000-0000-00006B130000}"/>
    <cellStyle name="40% - Dekorfärg6 7 3 3" xfId="3716" xr:uid="{00000000-0005-0000-0000-00006C130000}"/>
    <cellStyle name="40% - Dekorfärg6 7 4" xfId="1640" xr:uid="{00000000-0005-0000-0000-00006D130000}"/>
    <cellStyle name="40% - Dekorfärg6 7 4 2" xfId="4613" xr:uid="{00000000-0005-0000-0000-00006E130000}"/>
    <cellStyle name="40% - Dekorfärg6 7 5" xfId="3130" xr:uid="{00000000-0005-0000-0000-00006F130000}"/>
    <cellStyle name="40% - Dekorfärg6 8" xfId="150" xr:uid="{00000000-0005-0000-0000-000070130000}"/>
    <cellStyle name="40% - Dekorfärg6 8 2" xfId="752" xr:uid="{00000000-0005-0000-0000-000071130000}"/>
    <cellStyle name="40% - Dekorfärg6 8 2 2" xfId="2241" xr:uid="{00000000-0005-0000-0000-000072130000}"/>
    <cellStyle name="40% - Dekorfärg6 8 2 2 2" xfId="5214" xr:uid="{00000000-0005-0000-0000-000073130000}"/>
    <cellStyle name="40% - Dekorfärg6 8 2 3" xfId="3730" xr:uid="{00000000-0005-0000-0000-000074130000}"/>
    <cellStyle name="40% - Dekorfärg6 8 3" xfId="1654" xr:uid="{00000000-0005-0000-0000-000075130000}"/>
    <cellStyle name="40% - Dekorfärg6 8 3 2" xfId="4627" xr:uid="{00000000-0005-0000-0000-000076130000}"/>
    <cellStyle name="40% - Dekorfärg6 8 4" xfId="3144" xr:uid="{00000000-0005-0000-0000-000077130000}"/>
    <cellStyle name="40% - Dekorfärg6 9" xfId="255" xr:uid="{00000000-0005-0000-0000-000078130000}"/>
    <cellStyle name="40% - Dekorfärg6 9 2" xfId="856" xr:uid="{00000000-0005-0000-0000-000079130000}"/>
    <cellStyle name="40% - Dekorfärg6 9 2 2" xfId="2344" xr:uid="{00000000-0005-0000-0000-00007A130000}"/>
    <cellStyle name="40% - Dekorfärg6 9 2 2 2" xfId="5317" xr:uid="{00000000-0005-0000-0000-00007B130000}"/>
    <cellStyle name="40% - Dekorfärg6 9 2 3" xfId="3833" xr:uid="{00000000-0005-0000-0000-00007C130000}"/>
    <cellStyle name="40% - Dekorfärg6 9 3" xfId="1758" xr:uid="{00000000-0005-0000-0000-00007D130000}"/>
    <cellStyle name="40% - Dekorfärg6 9 3 2" xfId="4731" xr:uid="{00000000-0005-0000-0000-00007E130000}"/>
    <cellStyle name="40% - Dekorfärg6 9 4" xfId="3247" xr:uid="{00000000-0005-0000-0000-00007F130000}"/>
    <cellStyle name="60 % - Dekorfärg1" xfId="30" builtinId="32" customBuiltin="1"/>
    <cellStyle name="60 % - Dekorfärg1 2" xfId="647" xr:uid="{00000000-0005-0000-0000-000081130000}"/>
    <cellStyle name="60 % - Dekorfärg2" xfId="34" builtinId="36" customBuiltin="1"/>
    <cellStyle name="60 % - Dekorfärg2 2" xfId="648" xr:uid="{00000000-0005-0000-0000-000083130000}"/>
    <cellStyle name="60 % - Dekorfärg3" xfId="38" builtinId="40" customBuiltin="1"/>
    <cellStyle name="60 % - Dekorfärg3 2" xfId="649" xr:uid="{00000000-0005-0000-0000-000085130000}"/>
    <cellStyle name="60 % - Dekorfärg4" xfId="42" builtinId="44" customBuiltin="1"/>
    <cellStyle name="60 % - Dekorfärg4 2" xfId="650" xr:uid="{00000000-0005-0000-0000-000087130000}"/>
    <cellStyle name="60 % - Dekorfärg5" xfId="46" builtinId="48" customBuiltin="1"/>
    <cellStyle name="60 % - Dekorfärg5 2" xfId="651" xr:uid="{00000000-0005-0000-0000-000089130000}"/>
    <cellStyle name="60 % - Dekorfärg6" xfId="50" builtinId="52" customBuiltin="1"/>
    <cellStyle name="60 % - Dekorfärg6 2" xfId="652" xr:uid="{00000000-0005-0000-0000-00008B130000}"/>
    <cellStyle name="Anteckning 10" xfId="243" xr:uid="{00000000-0005-0000-0000-00008C130000}"/>
    <cellStyle name="Anteckning 10 2" xfId="844" xr:uid="{00000000-0005-0000-0000-00008D130000}"/>
    <cellStyle name="Anteckning 10 2 2" xfId="2332" xr:uid="{00000000-0005-0000-0000-00008E130000}"/>
    <cellStyle name="Anteckning 10 2 2 2" xfId="5305" xr:uid="{00000000-0005-0000-0000-00008F130000}"/>
    <cellStyle name="Anteckning 10 2 3" xfId="3821" xr:uid="{00000000-0005-0000-0000-000090130000}"/>
    <cellStyle name="Anteckning 10 3" xfId="1746" xr:uid="{00000000-0005-0000-0000-000091130000}"/>
    <cellStyle name="Anteckning 10 3 2" xfId="4719" xr:uid="{00000000-0005-0000-0000-000092130000}"/>
    <cellStyle name="Anteckning 10 4" xfId="3235" xr:uid="{00000000-0005-0000-0000-000093130000}"/>
    <cellStyle name="Anteckning 11" xfId="257" xr:uid="{00000000-0005-0000-0000-000094130000}"/>
    <cellStyle name="Anteckning 11 2" xfId="858" xr:uid="{00000000-0005-0000-0000-000095130000}"/>
    <cellStyle name="Anteckning 11 2 2" xfId="2346" xr:uid="{00000000-0005-0000-0000-000096130000}"/>
    <cellStyle name="Anteckning 11 2 2 2" xfId="5319" xr:uid="{00000000-0005-0000-0000-000097130000}"/>
    <cellStyle name="Anteckning 11 2 3" xfId="3835" xr:uid="{00000000-0005-0000-0000-000098130000}"/>
    <cellStyle name="Anteckning 11 3" xfId="1760" xr:uid="{00000000-0005-0000-0000-000099130000}"/>
    <cellStyle name="Anteckning 11 3 2" xfId="4733" xr:uid="{00000000-0005-0000-0000-00009A130000}"/>
    <cellStyle name="Anteckning 11 4" xfId="3249" xr:uid="{00000000-0005-0000-0000-00009B130000}"/>
    <cellStyle name="Anteckning 12" xfId="271" xr:uid="{00000000-0005-0000-0000-00009C130000}"/>
    <cellStyle name="Anteckning 12 2" xfId="872" xr:uid="{00000000-0005-0000-0000-00009D130000}"/>
    <cellStyle name="Anteckning 12 2 2" xfId="2360" xr:uid="{00000000-0005-0000-0000-00009E130000}"/>
    <cellStyle name="Anteckning 12 2 2 2" xfId="5333" xr:uid="{00000000-0005-0000-0000-00009F130000}"/>
    <cellStyle name="Anteckning 12 2 3" xfId="3849" xr:uid="{00000000-0005-0000-0000-0000A0130000}"/>
    <cellStyle name="Anteckning 12 3" xfId="1774" xr:uid="{00000000-0005-0000-0000-0000A1130000}"/>
    <cellStyle name="Anteckning 12 3 2" xfId="4747" xr:uid="{00000000-0005-0000-0000-0000A2130000}"/>
    <cellStyle name="Anteckning 12 4" xfId="3263" xr:uid="{00000000-0005-0000-0000-0000A3130000}"/>
    <cellStyle name="Anteckning 13" xfId="285" xr:uid="{00000000-0005-0000-0000-0000A4130000}"/>
    <cellStyle name="Anteckning 13 2" xfId="886" xr:uid="{00000000-0005-0000-0000-0000A5130000}"/>
    <cellStyle name="Anteckning 13 2 2" xfId="2374" xr:uid="{00000000-0005-0000-0000-0000A6130000}"/>
    <cellStyle name="Anteckning 13 2 2 2" xfId="5347" xr:uid="{00000000-0005-0000-0000-0000A7130000}"/>
    <cellStyle name="Anteckning 13 2 3" xfId="3863" xr:uid="{00000000-0005-0000-0000-0000A8130000}"/>
    <cellStyle name="Anteckning 13 3" xfId="1788" xr:uid="{00000000-0005-0000-0000-0000A9130000}"/>
    <cellStyle name="Anteckning 13 3 2" xfId="4761" xr:uid="{00000000-0005-0000-0000-0000AA130000}"/>
    <cellStyle name="Anteckning 13 4" xfId="3277" xr:uid="{00000000-0005-0000-0000-0000AB130000}"/>
    <cellStyle name="Anteckning 14" xfId="310" xr:uid="{00000000-0005-0000-0000-0000AC130000}"/>
    <cellStyle name="Anteckning 14 2" xfId="911" xr:uid="{00000000-0005-0000-0000-0000AD130000}"/>
    <cellStyle name="Anteckning 14 2 2" xfId="2399" xr:uid="{00000000-0005-0000-0000-0000AE130000}"/>
    <cellStyle name="Anteckning 14 2 2 2" xfId="5372" xr:uid="{00000000-0005-0000-0000-0000AF130000}"/>
    <cellStyle name="Anteckning 14 2 3" xfId="3888" xr:uid="{00000000-0005-0000-0000-0000B0130000}"/>
    <cellStyle name="Anteckning 14 3" xfId="1813" xr:uid="{00000000-0005-0000-0000-0000B1130000}"/>
    <cellStyle name="Anteckning 14 3 2" xfId="4786" xr:uid="{00000000-0005-0000-0000-0000B2130000}"/>
    <cellStyle name="Anteckning 14 4" xfId="3302" xr:uid="{00000000-0005-0000-0000-0000B3130000}"/>
    <cellStyle name="Anteckning 15" xfId="313" xr:uid="{00000000-0005-0000-0000-0000B4130000}"/>
    <cellStyle name="Anteckning 15 2" xfId="914" xr:uid="{00000000-0005-0000-0000-0000B5130000}"/>
    <cellStyle name="Anteckning 15 2 2" xfId="2402" xr:uid="{00000000-0005-0000-0000-0000B6130000}"/>
    <cellStyle name="Anteckning 15 2 2 2" xfId="5375" xr:uid="{00000000-0005-0000-0000-0000B7130000}"/>
    <cellStyle name="Anteckning 15 2 3" xfId="3891" xr:uid="{00000000-0005-0000-0000-0000B8130000}"/>
    <cellStyle name="Anteckning 15 3" xfId="1816" xr:uid="{00000000-0005-0000-0000-0000B9130000}"/>
    <cellStyle name="Anteckning 15 3 2" xfId="4789" xr:uid="{00000000-0005-0000-0000-0000BA130000}"/>
    <cellStyle name="Anteckning 15 4" xfId="3305" xr:uid="{00000000-0005-0000-0000-0000BB130000}"/>
    <cellStyle name="Anteckning 16" xfId="327" xr:uid="{00000000-0005-0000-0000-0000BC130000}"/>
    <cellStyle name="Anteckning 16 2" xfId="928" xr:uid="{00000000-0005-0000-0000-0000BD130000}"/>
    <cellStyle name="Anteckning 16 2 2" xfId="2416" xr:uid="{00000000-0005-0000-0000-0000BE130000}"/>
    <cellStyle name="Anteckning 16 2 2 2" xfId="5389" xr:uid="{00000000-0005-0000-0000-0000BF130000}"/>
    <cellStyle name="Anteckning 16 2 3" xfId="3905" xr:uid="{00000000-0005-0000-0000-0000C0130000}"/>
    <cellStyle name="Anteckning 16 3" xfId="1830" xr:uid="{00000000-0005-0000-0000-0000C1130000}"/>
    <cellStyle name="Anteckning 16 3 2" xfId="4803" xr:uid="{00000000-0005-0000-0000-0000C2130000}"/>
    <cellStyle name="Anteckning 16 4" xfId="3319" xr:uid="{00000000-0005-0000-0000-0000C3130000}"/>
    <cellStyle name="Anteckning 17" xfId="341" xr:uid="{00000000-0005-0000-0000-0000C4130000}"/>
    <cellStyle name="Anteckning 17 2" xfId="942" xr:uid="{00000000-0005-0000-0000-0000C5130000}"/>
    <cellStyle name="Anteckning 17 2 2" xfId="2430" xr:uid="{00000000-0005-0000-0000-0000C6130000}"/>
    <cellStyle name="Anteckning 17 2 2 2" xfId="5403" xr:uid="{00000000-0005-0000-0000-0000C7130000}"/>
    <cellStyle name="Anteckning 17 2 3" xfId="3919" xr:uid="{00000000-0005-0000-0000-0000C8130000}"/>
    <cellStyle name="Anteckning 17 3" xfId="1844" xr:uid="{00000000-0005-0000-0000-0000C9130000}"/>
    <cellStyle name="Anteckning 17 3 2" xfId="4817" xr:uid="{00000000-0005-0000-0000-0000CA130000}"/>
    <cellStyle name="Anteckning 17 4" xfId="3333" xr:uid="{00000000-0005-0000-0000-0000CB130000}"/>
    <cellStyle name="Anteckning 18" xfId="355" xr:uid="{00000000-0005-0000-0000-0000CC130000}"/>
    <cellStyle name="Anteckning 18 2" xfId="956" xr:uid="{00000000-0005-0000-0000-0000CD130000}"/>
    <cellStyle name="Anteckning 18 2 2" xfId="2444" xr:uid="{00000000-0005-0000-0000-0000CE130000}"/>
    <cellStyle name="Anteckning 18 2 2 2" xfId="5417" xr:uid="{00000000-0005-0000-0000-0000CF130000}"/>
    <cellStyle name="Anteckning 18 2 3" xfId="3933" xr:uid="{00000000-0005-0000-0000-0000D0130000}"/>
    <cellStyle name="Anteckning 18 3" xfId="1858" xr:uid="{00000000-0005-0000-0000-0000D1130000}"/>
    <cellStyle name="Anteckning 18 3 2" xfId="4831" xr:uid="{00000000-0005-0000-0000-0000D2130000}"/>
    <cellStyle name="Anteckning 18 4" xfId="3347" xr:uid="{00000000-0005-0000-0000-0000D3130000}"/>
    <cellStyle name="Anteckning 19" xfId="369" xr:uid="{00000000-0005-0000-0000-0000D4130000}"/>
    <cellStyle name="Anteckning 19 2" xfId="970" xr:uid="{00000000-0005-0000-0000-0000D5130000}"/>
    <cellStyle name="Anteckning 19 2 2" xfId="2458" xr:uid="{00000000-0005-0000-0000-0000D6130000}"/>
    <cellStyle name="Anteckning 19 2 2 2" xfId="5431" xr:uid="{00000000-0005-0000-0000-0000D7130000}"/>
    <cellStyle name="Anteckning 19 2 3" xfId="3947" xr:uid="{00000000-0005-0000-0000-0000D8130000}"/>
    <cellStyle name="Anteckning 19 3" xfId="1872" xr:uid="{00000000-0005-0000-0000-0000D9130000}"/>
    <cellStyle name="Anteckning 19 3 2" xfId="4845" xr:uid="{00000000-0005-0000-0000-0000DA130000}"/>
    <cellStyle name="Anteckning 19 4" xfId="3361" xr:uid="{00000000-0005-0000-0000-0000DB130000}"/>
    <cellStyle name="Anteckning 2" xfId="52" xr:uid="{00000000-0005-0000-0000-0000DC130000}"/>
    <cellStyle name="Anteckning 2 2" xfId="155" xr:uid="{00000000-0005-0000-0000-0000DD130000}"/>
    <cellStyle name="Anteckning 2 2 2" xfId="756" xr:uid="{00000000-0005-0000-0000-0000DE130000}"/>
    <cellStyle name="Anteckning 2 2 2 2" xfId="2244" xr:uid="{00000000-0005-0000-0000-0000DF130000}"/>
    <cellStyle name="Anteckning 2 2 2 2 2" xfId="5217" xr:uid="{00000000-0005-0000-0000-0000E0130000}"/>
    <cellStyle name="Anteckning 2 2 2 3" xfId="3733" xr:uid="{00000000-0005-0000-0000-0000E1130000}"/>
    <cellStyle name="Anteckning 2 2 3" xfId="1658" xr:uid="{00000000-0005-0000-0000-0000E2130000}"/>
    <cellStyle name="Anteckning 2 2 3 2" xfId="4631" xr:uid="{00000000-0005-0000-0000-0000E3130000}"/>
    <cellStyle name="Anteckning 2 2 4" xfId="3147" xr:uid="{00000000-0005-0000-0000-0000E4130000}"/>
    <cellStyle name="Anteckning 2 3" xfId="654" xr:uid="{00000000-0005-0000-0000-0000E5130000}"/>
    <cellStyle name="Anteckning 2 3 2" xfId="2143" xr:uid="{00000000-0005-0000-0000-0000E6130000}"/>
    <cellStyle name="Anteckning 2 3 2 2" xfId="5116" xr:uid="{00000000-0005-0000-0000-0000E7130000}"/>
    <cellStyle name="Anteckning 2 3 3" xfId="3632" xr:uid="{00000000-0005-0000-0000-0000E8130000}"/>
    <cellStyle name="Anteckning 2 4" xfId="1556" xr:uid="{00000000-0005-0000-0000-0000E9130000}"/>
    <cellStyle name="Anteckning 2 4 2" xfId="4529" xr:uid="{00000000-0005-0000-0000-0000EA130000}"/>
    <cellStyle name="Anteckning 2 5" xfId="3046" xr:uid="{00000000-0005-0000-0000-0000EB130000}"/>
    <cellStyle name="Anteckning 20" xfId="387" xr:uid="{00000000-0005-0000-0000-0000EC130000}"/>
    <cellStyle name="Anteckning 20 2" xfId="985" xr:uid="{00000000-0005-0000-0000-0000ED130000}"/>
    <cellStyle name="Anteckning 20 2 2" xfId="2473" xr:uid="{00000000-0005-0000-0000-0000EE130000}"/>
    <cellStyle name="Anteckning 20 2 2 2" xfId="5446" xr:uid="{00000000-0005-0000-0000-0000EF130000}"/>
    <cellStyle name="Anteckning 20 2 3" xfId="3962" xr:uid="{00000000-0005-0000-0000-0000F0130000}"/>
    <cellStyle name="Anteckning 20 3" xfId="1887" xr:uid="{00000000-0005-0000-0000-0000F1130000}"/>
    <cellStyle name="Anteckning 20 3 2" xfId="4860" xr:uid="{00000000-0005-0000-0000-0000F2130000}"/>
    <cellStyle name="Anteckning 20 4" xfId="3376" xr:uid="{00000000-0005-0000-0000-0000F3130000}"/>
    <cellStyle name="Anteckning 21" xfId="403" xr:uid="{00000000-0005-0000-0000-0000F4130000}"/>
    <cellStyle name="Anteckning 21 2" xfId="1001" xr:uid="{00000000-0005-0000-0000-0000F5130000}"/>
    <cellStyle name="Anteckning 21 2 2" xfId="2489" xr:uid="{00000000-0005-0000-0000-0000F6130000}"/>
    <cellStyle name="Anteckning 21 2 2 2" xfId="5462" xr:uid="{00000000-0005-0000-0000-0000F7130000}"/>
    <cellStyle name="Anteckning 21 2 3" xfId="3978" xr:uid="{00000000-0005-0000-0000-0000F8130000}"/>
    <cellStyle name="Anteckning 21 3" xfId="1903" xr:uid="{00000000-0005-0000-0000-0000F9130000}"/>
    <cellStyle name="Anteckning 21 3 2" xfId="4876" xr:uid="{00000000-0005-0000-0000-0000FA130000}"/>
    <cellStyle name="Anteckning 21 4" xfId="3392" xr:uid="{00000000-0005-0000-0000-0000FB130000}"/>
    <cellStyle name="Anteckning 22" xfId="417" xr:uid="{00000000-0005-0000-0000-0000FC130000}"/>
    <cellStyle name="Anteckning 22 2" xfId="1015" xr:uid="{00000000-0005-0000-0000-0000FD130000}"/>
    <cellStyle name="Anteckning 22 2 2" xfId="2503" xr:uid="{00000000-0005-0000-0000-0000FE130000}"/>
    <cellStyle name="Anteckning 22 2 2 2" xfId="5476" xr:uid="{00000000-0005-0000-0000-0000FF130000}"/>
    <cellStyle name="Anteckning 22 2 3" xfId="3992" xr:uid="{00000000-0005-0000-0000-000000140000}"/>
    <cellStyle name="Anteckning 22 3" xfId="1917" xr:uid="{00000000-0005-0000-0000-000001140000}"/>
    <cellStyle name="Anteckning 22 3 2" xfId="4890" xr:uid="{00000000-0005-0000-0000-000002140000}"/>
    <cellStyle name="Anteckning 22 4" xfId="3406" xr:uid="{00000000-0005-0000-0000-000003140000}"/>
    <cellStyle name="Anteckning 23" xfId="431" xr:uid="{00000000-0005-0000-0000-000004140000}"/>
    <cellStyle name="Anteckning 23 2" xfId="1029" xr:uid="{00000000-0005-0000-0000-000005140000}"/>
    <cellStyle name="Anteckning 23 2 2" xfId="2517" xr:uid="{00000000-0005-0000-0000-000006140000}"/>
    <cellStyle name="Anteckning 23 2 2 2" xfId="5490" xr:uid="{00000000-0005-0000-0000-000007140000}"/>
    <cellStyle name="Anteckning 23 2 3" xfId="4006" xr:uid="{00000000-0005-0000-0000-000008140000}"/>
    <cellStyle name="Anteckning 23 3" xfId="1931" xr:uid="{00000000-0005-0000-0000-000009140000}"/>
    <cellStyle name="Anteckning 23 3 2" xfId="4904" xr:uid="{00000000-0005-0000-0000-00000A140000}"/>
    <cellStyle name="Anteckning 23 4" xfId="3420" xr:uid="{00000000-0005-0000-0000-00000B140000}"/>
    <cellStyle name="Anteckning 24" xfId="445" xr:uid="{00000000-0005-0000-0000-00000C140000}"/>
    <cellStyle name="Anteckning 24 2" xfId="1043" xr:uid="{00000000-0005-0000-0000-00000D140000}"/>
    <cellStyle name="Anteckning 24 2 2" xfId="2531" xr:uid="{00000000-0005-0000-0000-00000E140000}"/>
    <cellStyle name="Anteckning 24 2 2 2" xfId="5504" xr:uid="{00000000-0005-0000-0000-00000F140000}"/>
    <cellStyle name="Anteckning 24 2 3" xfId="4020" xr:uid="{00000000-0005-0000-0000-000010140000}"/>
    <cellStyle name="Anteckning 24 3" xfId="1945" xr:uid="{00000000-0005-0000-0000-000011140000}"/>
    <cellStyle name="Anteckning 24 3 2" xfId="4918" xr:uid="{00000000-0005-0000-0000-000012140000}"/>
    <cellStyle name="Anteckning 24 4" xfId="3434" xr:uid="{00000000-0005-0000-0000-000013140000}"/>
    <cellStyle name="Anteckning 25" xfId="459" xr:uid="{00000000-0005-0000-0000-000014140000}"/>
    <cellStyle name="Anteckning 25 2" xfId="1057" xr:uid="{00000000-0005-0000-0000-000015140000}"/>
    <cellStyle name="Anteckning 25 2 2" xfId="2545" xr:uid="{00000000-0005-0000-0000-000016140000}"/>
    <cellStyle name="Anteckning 25 2 2 2" xfId="5518" xr:uid="{00000000-0005-0000-0000-000017140000}"/>
    <cellStyle name="Anteckning 25 2 3" xfId="4034" xr:uid="{00000000-0005-0000-0000-000018140000}"/>
    <cellStyle name="Anteckning 25 3" xfId="1959" xr:uid="{00000000-0005-0000-0000-000019140000}"/>
    <cellStyle name="Anteckning 25 3 2" xfId="4932" xr:uid="{00000000-0005-0000-0000-00001A140000}"/>
    <cellStyle name="Anteckning 25 4" xfId="3448" xr:uid="{00000000-0005-0000-0000-00001B140000}"/>
    <cellStyle name="Anteckning 26" xfId="473" xr:uid="{00000000-0005-0000-0000-00001C140000}"/>
    <cellStyle name="Anteckning 26 2" xfId="1071" xr:uid="{00000000-0005-0000-0000-00001D140000}"/>
    <cellStyle name="Anteckning 26 2 2" xfId="2559" xr:uid="{00000000-0005-0000-0000-00001E140000}"/>
    <cellStyle name="Anteckning 26 2 2 2" xfId="5532" xr:uid="{00000000-0005-0000-0000-00001F140000}"/>
    <cellStyle name="Anteckning 26 2 3" xfId="4048" xr:uid="{00000000-0005-0000-0000-000020140000}"/>
    <cellStyle name="Anteckning 26 3" xfId="1973" xr:uid="{00000000-0005-0000-0000-000021140000}"/>
    <cellStyle name="Anteckning 26 3 2" xfId="4946" xr:uid="{00000000-0005-0000-0000-000022140000}"/>
    <cellStyle name="Anteckning 26 4" xfId="3462" xr:uid="{00000000-0005-0000-0000-000023140000}"/>
    <cellStyle name="Anteckning 27" xfId="487" xr:uid="{00000000-0005-0000-0000-000024140000}"/>
    <cellStyle name="Anteckning 27 2" xfId="1085" xr:uid="{00000000-0005-0000-0000-000025140000}"/>
    <cellStyle name="Anteckning 27 2 2" xfId="2573" xr:uid="{00000000-0005-0000-0000-000026140000}"/>
    <cellStyle name="Anteckning 27 2 2 2" xfId="5546" xr:uid="{00000000-0005-0000-0000-000027140000}"/>
    <cellStyle name="Anteckning 27 2 3" xfId="4062" xr:uid="{00000000-0005-0000-0000-000028140000}"/>
    <cellStyle name="Anteckning 27 3" xfId="1987" xr:uid="{00000000-0005-0000-0000-000029140000}"/>
    <cellStyle name="Anteckning 27 3 2" xfId="4960" xr:uid="{00000000-0005-0000-0000-00002A140000}"/>
    <cellStyle name="Anteckning 27 4" xfId="3476" xr:uid="{00000000-0005-0000-0000-00002B140000}"/>
    <cellStyle name="Anteckning 28" xfId="501" xr:uid="{00000000-0005-0000-0000-00002C140000}"/>
    <cellStyle name="Anteckning 28 2" xfId="1099" xr:uid="{00000000-0005-0000-0000-00002D140000}"/>
    <cellStyle name="Anteckning 28 2 2" xfId="2587" xr:uid="{00000000-0005-0000-0000-00002E140000}"/>
    <cellStyle name="Anteckning 28 2 2 2" xfId="5560" xr:uid="{00000000-0005-0000-0000-00002F140000}"/>
    <cellStyle name="Anteckning 28 2 3" xfId="4076" xr:uid="{00000000-0005-0000-0000-000030140000}"/>
    <cellStyle name="Anteckning 28 3" xfId="2001" xr:uid="{00000000-0005-0000-0000-000031140000}"/>
    <cellStyle name="Anteckning 28 3 2" xfId="4974" xr:uid="{00000000-0005-0000-0000-000032140000}"/>
    <cellStyle name="Anteckning 28 4" xfId="3490" xr:uid="{00000000-0005-0000-0000-000033140000}"/>
    <cellStyle name="Anteckning 29" xfId="515" xr:uid="{00000000-0005-0000-0000-000034140000}"/>
    <cellStyle name="Anteckning 29 2" xfId="1113" xr:uid="{00000000-0005-0000-0000-000035140000}"/>
    <cellStyle name="Anteckning 29 2 2" xfId="2601" xr:uid="{00000000-0005-0000-0000-000036140000}"/>
    <cellStyle name="Anteckning 29 2 2 2" xfId="5574" xr:uid="{00000000-0005-0000-0000-000037140000}"/>
    <cellStyle name="Anteckning 29 2 3" xfId="4090" xr:uid="{00000000-0005-0000-0000-000038140000}"/>
    <cellStyle name="Anteckning 29 3" xfId="2015" xr:uid="{00000000-0005-0000-0000-000039140000}"/>
    <cellStyle name="Anteckning 29 3 2" xfId="4988" xr:uid="{00000000-0005-0000-0000-00003A140000}"/>
    <cellStyle name="Anteckning 29 4" xfId="3504" xr:uid="{00000000-0005-0000-0000-00003B140000}"/>
    <cellStyle name="Anteckning 3" xfId="54" xr:uid="{00000000-0005-0000-0000-00003C140000}"/>
    <cellStyle name="Anteckning 3 2" xfId="157" xr:uid="{00000000-0005-0000-0000-00003D140000}"/>
    <cellStyle name="Anteckning 3 2 2" xfId="758" xr:uid="{00000000-0005-0000-0000-00003E140000}"/>
    <cellStyle name="Anteckning 3 2 2 2" xfId="2246" xr:uid="{00000000-0005-0000-0000-00003F140000}"/>
    <cellStyle name="Anteckning 3 2 2 2 2" xfId="5219" xr:uid="{00000000-0005-0000-0000-000040140000}"/>
    <cellStyle name="Anteckning 3 2 2 3" xfId="3735" xr:uid="{00000000-0005-0000-0000-000041140000}"/>
    <cellStyle name="Anteckning 3 2 3" xfId="1660" xr:uid="{00000000-0005-0000-0000-000042140000}"/>
    <cellStyle name="Anteckning 3 2 3 2" xfId="4633" xr:uid="{00000000-0005-0000-0000-000043140000}"/>
    <cellStyle name="Anteckning 3 2 4" xfId="3149" xr:uid="{00000000-0005-0000-0000-000044140000}"/>
    <cellStyle name="Anteckning 3 3" xfId="656" xr:uid="{00000000-0005-0000-0000-000045140000}"/>
    <cellStyle name="Anteckning 3 3 2" xfId="2145" xr:uid="{00000000-0005-0000-0000-000046140000}"/>
    <cellStyle name="Anteckning 3 3 2 2" xfId="5118" xr:uid="{00000000-0005-0000-0000-000047140000}"/>
    <cellStyle name="Anteckning 3 3 3" xfId="3634" xr:uid="{00000000-0005-0000-0000-000048140000}"/>
    <cellStyle name="Anteckning 3 4" xfId="1558" xr:uid="{00000000-0005-0000-0000-000049140000}"/>
    <cellStyle name="Anteckning 3 4 2" xfId="4531" xr:uid="{00000000-0005-0000-0000-00004A140000}"/>
    <cellStyle name="Anteckning 3 5" xfId="3048" xr:uid="{00000000-0005-0000-0000-00004B140000}"/>
    <cellStyle name="Anteckning 30" xfId="533" xr:uid="{00000000-0005-0000-0000-00004C140000}"/>
    <cellStyle name="Anteckning 30 2" xfId="1130" xr:uid="{00000000-0005-0000-0000-00004D140000}"/>
    <cellStyle name="Anteckning 30 2 2" xfId="2618" xr:uid="{00000000-0005-0000-0000-00004E140000}"/>
    <cellStyle name="Anteckning 30 2 2 2" xfId="5591" xr:uid="{00000000-0005-0000-0000-00004F140000}"/>
    <cellStyle name="Anteckning 30 2 3" xfId="4107" xr:uid="{00000000-0005-0000-0000-000050140000}"/>
    <cellStyle name="Anteckning 30 3" xfId="2032" xr:uid="{00000000-0005-0000-0000-000051140000}"/>
    <cellStyle name="Anteckning 30 3 2" xfId="5005" xr:uid="{00000000-0005-0000-0000-000052140000}"/>
    <cellStyle name="Anteckning 30 4" xfId="3521" xr:uid="{00000000-0005-0000-0000-000053140000}"/>
    <cellStyle name="Anteckning 31" xfId="547" xr:uid="{00000000-0005-0000-0000-000054140000}"/>
    <cellStyle name="Anteckning 31 2" xfId="1144" xr:uid="{00000000-0005-0000-0000-000055140000}"/>
    <cellStyle name="Anteckning 31 2 2" xfId="2632" xr:uid="{00000000-0005-0000-0000-000056140000}"/>
    <cellStyle name="Anteckning 31 2 2 2" xfId="5605" xr:uid="{00000000-0005-0000-0000-000057140000}"/>
    <cellStyle name="Anteckning 31 2 3" xfId="4121" xr:uid="{00000000-0005-0000-0000-000058140000}"/>
    <cellStyle name="Anteckning 31 3" xfId="2046" xr:uid="{00000000-0005-0000-0000-000059140000}"/>
    <cellStyle name="Anteckning 31 3 2" xfId="5019" xr:uid="{00000000-0005-0000-0000-00005A140000}"/>
    <cellStyle name="Anteckning 31 4" xfId="3535" xr:uid="{00000000-0005-0000-0000-00005B140000}"/>
    <cellStyle name="Anteckning 32" xfId="561" xr:uid="{00000000-0005-0000-0000-00005C140000}"/>
    <cellStyle name="Anteckning 32 2" xfId="1158" xr:uid="{00000000-0005-0000-0000-00005D140000}"/>
    <cellStyle name="Anteckning 32 2 2" xfId="2646" xr:uid="{00000000-0005-0000-0000-00005E140000}"/>
    <cellStyle name="Anteckning 32 2 2 2" xfId="5619" xr:uid="{00000000-0005-0000-0000-00005F140000}"/>
    <cellStyle name="Anteckning 32 2 3" xfId="4135" xr:uid="{00000000-0005-0000-0000-000060140000}"/>
    <cellStyle name="Anteckning 32 3" xfId="2060" xr:uid="{00000000-0005-0000-0000-000061140000}"/>
    <cellStyle name="Anteckning 32 3 2" xfId="5033" xr:uid="{00000000-0005-0000-0000-000062140000}"/>
    <cellStyle name="Anteckning 32 4" xfId="3549" xr:uid="{00000000-0005-0000-0000-000063140000}"/>
    <cellStyle name="Anteckning 33" xfId="575" xr:uid="{00000000-0005-0000-0000-000064140000}"/>
    <cellStyle name="Anteckning 33 2" xfId="1172" xr:uid="{00000000-0005-0000-0000-000065140000}"/>
    <cellStyle name="Anteckning 33 2 2" xfId="2660" xr:uid="{00000000-0005-0000-0000-000066140000}"/>
    <cellStyle name="Anteckning 33 2 2 2" xfId="5633" xr:uid="{00000000-0005-0000-0000-000067140000}"/>
    <cellStyle name="Anteckning 33 2 3" xfId="4149" xr:uid="{00000000-0005-0000-0000-000068140000}"/>
    <cellStyle name="Anteckning 33 3" xfId="2074" xr:uid="{00000000-0005-0000-0000-000069140000}"/>
    <cellStyle name="Anteckning 33 3 2" xfId="5047" xr:uid="{00000000-0005-0000-0000-00006A140000}"/>
    <cellStyle name="Anteckning 33 4" xfId="3563" xr:uid="{00000000-0005-0000-0000-00006B140000}"/>
    <cellStyle name="Anteckning 34" xfId="589" xr:uid="{00000000-0005-0000-0000-00006C140000}"/>
    <cellStyle name="Anteckning 34 2" xfId="1186" xr:uid="{00000000-0005-0000-0000-00006D140000}"/>
    <cellStyle name="Anteckning 34 2 2" xfId="2674" xr:uid="{00000000-0005-0000-0000-00006E140000}"/>
    <cellStyle name="Anteckning 34 2 2 2" xfId="5647" xr:uid="{00000000-0005-0000-0000-00006F140000}"/>
    <cellStyle name="Anteckning 34 2 3" xfId="4163" xr:uid="{00000000-0005-0000-0000-000070140000}"/>
    <cellStyle name="Anteckning 34 3" xfId="2088" xr:uid="{00000000-0005-0000-0000-000071140000}"/>
    <cellStyle name="Anteckning 34 3 2" xfId="5061" xr:uid="{00000000-0005-0000-0000-000072140000}"/>
    <cellStyle name="Anteckning 34 4" xfId="3577" xr:uid="{00000000-0005-0000-0000-000073140000}"/>
    <cellStyle name="Anteckning 35" xfId="603" xr:uid="{00000000-0005-0000-0000-000074140000}"/>
    <cellStyle name="Anteckning 35 2" xfId="1200" xr:uid="{00000000-0005-0000-0000-000075140000}"/>
    <cellStyle name="Anteckning 35 2 2" xfId="2688" xr:uid="{00000000-0005-0000-0000-000076140000}"/>
    <cellStyle name="Anteckning 35 2 2 2" xfId="5661" xr:uid="{00000000-0005-0000-0000-000077140000}"/>
    <cellStyle name="Anteckning 35 2 3" xfId="4177" xr:uid="{00000000-0005-0000-0000-000078140000}"/>
    <cellStyle name="Anteckning 35 3" xfId="2102" xr:uid="{00000000-0005-0000-0000-000079140000}"/>
    <cellStyle name="Anteckning 35 3 2" xfId="5075" xr:uid="{00000000-0005-0000-0000-00007A140000}"/>
    <cellStyle name="Anteckning 35 4" xfId="3591" xr:uid="{00000000-0005-0000-0000-00007B140000}"/>
    <cellStyle name="Anteckning 36" xfId="617" xr:uid="{00000000-0005-0000-0000-00007C140000}"/>
    <cellStyle name="Anteckning 36 2" xfId="1214" xr:uid="{00000000-0005-0000-0000-00007D140000}"/>
    <cellStyle name="Anteckning 36 2 2" xfId="2702" xr:uid="{00000000-0005-0000-0000-00007E140000}"/>
    <cellStyle name="Anteckning 36 2 2 2" xfId="5675" xr:uid="{00000000-0005-0000-0000-00007F140000}"/>
    <cellStyle name="Anteckning 36 2 3" xfId="4191" xr:uid="{00000000-0005-0000-0000-000080140000}"/>
    <cellStyle name="Anteckning 36 3" xfId="2116" xr:uid="{00000000-0005-0000-0000-000081140000}"/>
    <cellStyle name="Anteckning 36 3 2" xfId="5089" xr:uid="{00000000-0005-0000-0000-000082140000}"/>
    <cellStyle name="Anteckning 36 4" xfId="3605" xr:uid="{00000000-0005-0000-0000-000083140000}"/>
    <cellStyle name="Anteckning 37" xfId="1228" xr:uid="{00000000-0005-0000-0000-000084140000}"/>
    <cellStyle name="Anteckning 37 2" xfId="2716" xr:uid="{00000000-0005-0000-0000-000085140000}"/>
    <cellStyle name="Anteckning 37 2 2" xfId="5689" xr:uid="{00000000-0005-0000-0000-000086140000}"/>
    <cellStyle name="Anteckning 37 3" xfId="4205" xr:uid="{00000000-0005-0000-0000-000087140000}"/>
    <cellStyle name="Anteckning 38" xfId="1242" xr:uid="{00000000-0005-0000-0000-000088140000}"/>
    <cellStyle name="Anteckning 38 2" xfId="2730" xr:uid="{00000000-0005-0000-0000-000089140000}"/>
    <cellStyle name="Anteckning 38 2 2" xfId="5703" xr:uid="{00000000-0005-0000-0000-00008A140000}"/>
    <cellStyle name="Anteckning 38 3" xfId="4219" xr:uid="{00000000-0005-0000-0000-00008B140000}"/>
    <cellStyle name="Anteckning 39" xfId="1256" xr:uid="{00000000-0005-0000-0000-00008C140000}"/>
    <cellStyle name="Anteckning 39 2" xfId="2744" xr:uid="{00000000-0005-0000-0000-00008D140000}"/>
    <cellStyle name="Anteckning 39 2 2" xfId="5717" xr:uid="{00000000-0005-0000-0000-00008E140000}"/>
    <cellStyle name="Anteckning 39 3" xfId="4233" xr:uid="{00000000-0005-0000-0000-00008F140000}"/>
    <cellStyle name="Anteckning 4" xfId="68" xr:uid="{00000000-0005-0000-0000-000090140000}"/>
    <cellStyle name="Anteckning 4 2" xfId="171" xr:uid="{00000000-0005-0000-0000-000091140000}"/>
    <cellStyle name="Anteckning 4 2 2" xfId="772" xr:uid="{00000000-0005-0000-0000-000092140000}"/>
    <cellStyle name="Anteckning 4 2 2 2" xfId="2260" xr:uid="{00000000-0005-0000-0000-000093140000}"/>
    <cellStyle name="Anteckning 4 2 2 2 2" xfId="5233" xr:uid="{00000000-0005-0000-0000-000094140000}"/>
    <cellStyle name="Anteckning 4 2 2 3" xfId="3749" xr:uid="{00000000-0005-0000-0000-000095140000}"/>
    <cellStyle name="Anteckning 4 2 3" xfId="1674" xr:uid="{00000000-0005-0000-0000-000096140000}"/>
    <cellStyle name="Anteckning 4 2 3 2" xfId="4647" xr:uid="{00000000-0005-0000-0000-000097140000}"/>
    <cellStyle name="Anteckning 4 2 4" xfId="3163" xr:uid="{00000000-0005-0000-0000-000098140000}"/>
    <cellStyle name="Anteckning 4 3" xfId="670" xr:uid="{00000000-0005-0000-0000-000099140000}"/>
    <cellStyle name="Anteckning 4 3 2" xfId="2159" xr:uid="{00000000-0005-0000-0000-00009A140000}"/>
    <cellStyle name="Anteckning 4 3 2 2" xfId="5132" xr:uid="{00000000-0005-0000-0000-00009B140000}"/>
    <cellStyle name="Anteckning 4 3 3" xfId="3648" xr:uid="{00000000-0005-0000-0000-00009C140000}"/>
    <cellStyle name="Anteckning 4 4" xfId="1572" xr:uid="{00000000-0005-0000-0000-00009D140000}"/>
    <cellStyle name="Anteckning 4 4 2" xfId="4545" xr:uid="{00000000-0005-0000-0000-00009E140000}"/>
    <cellStyle name="Anteckning 4 5" xfId="3062" xr:uid="{00000000-0005-0000-0000-00009F140000}"/>
    <cellStyle name="Anteckning 40" xfId="1270" xr:uid="{00000000-0005-0000-0000-0000A0140000}"/>
    <cellStyle name="Anteckning 40 2" xfId="2758" xr:uid="{00000000-0005-0000-0000-0000A1140000}"/>
    <cellStyle name="Anteckning 40 2 2" xfId="5731" xr:uid="{00000000-0005-0000-0000-0000A2140000}"/>
    <cellStyle name="Anteckning 40 3" xfId="4247" xr:uid="{00000000-0005-0000-0000-0000A3140000}"/>
    <cellStyle name="Anteckning 41" xfId="1284" xr:uid="{00000000-0005-0000-0000-0000A4140000}"/>
    <cellStyle name="Anteckning 41 2" xfId="2772" xr:uid="{00000000-0005-0000-0000-0000A5140000}"/>
    <cellStyle name="Anteckning 41 2 2" xfId="5745" xr:uid="{00000000-0005-0000-0000-0000A6140000}"/>
    <cellStyle name="Anteckning 41 3" xfId="4261" xr:uid="{00000000-0005-0000-0000-0000A7140000}"/>
    <cellStyle name="Anteckning 42" xfId="1298" xr:uid="{00000000-0005-0000-0000-0000A8140000}"/>
    <cellStyle name="Anteckning 42 2" xfId="2786" xr:uid="{00000000-0005-0000-0000-0000A9140000}"/>
    <cellStyle name="Anteckning 42 2 2" xfId="5759" xr:uid="{00000000-0005-0000-0000-0000AA140000}"/>
    <cellStyle name="Anteckning 42 3" xfId="4275" xr:uid="{00000000-0005-0000-0000-0000AB140000}"/>
    <cellStyle name="Anteckning 43" xfId="1312" xr:uid="{00000000-0005-0000-0000-0000AC140000}"/>
    <cellStyle name="Anteckning 43 2" xfId="2800" xr:uid="{00000000-0005-0000-0000-0000AD140000}"/>
    <cellStyle name="Anteckning 43 2 2" xfId="5773" xr:uid="{00000000-0005-0000-0000-0000AE140000}"/>
    <cellStyle name="Anteckning 43 3" xfId="4289" xr:uid="{00000000-0005-0000-0000-0000AF140000}"/>
    <cellStyle name="Anteckning 44" xfId="1327" xr:uid="{00000000-0005-0000-0000-0000B0140000}"/>
    <cellStyle name="Anteckning 44 2" xfId="2815" xr:uid="{00000000-0005-0000-0000-0000B1140000}"/>
    <cellStyle name="Anteckning 44 2 2" xfId="5788" xr:uid="{00000000-0005-0000-0000-0000B2140000}"/>
    <cellStyle name="Anteckning 44 3" xfId="4304" xr:uid="{00000000-0005-0000-0000-0000B3140000}"/>
    <cellStyle name="Anteckning 45" xfId="1341" xr:uid="{00000000-0005-0000-0000-0000B4140000}"/>
    <cellStyle name="Anteckning 45 2" xfId="2829" xr:uid="{00000000-0005-0000-0000-0000B5140000}"/>
    <cellStyle name="Anteckning 45 2 2" xfId="5802" xr:uid="{00000000-0005-0000-0000-0000B6140000}"/>
    <cellStyle name="Anteckning 45 3" xfId="4318" xr:uid="{00000000-0005-0000-0000-0000B7140000}"/>
    <cellStyle name="Anteckning 46" xfId="1355" xr:uid="{00000000-0005-0000-0000-0000B8140000}"/>
    <cellStyle name="Anteckning 46 2" xfId="2843" xr:uid="{00000000-0005-0000-0000-0000B9140000}"/>
    <cellStyle name="Anteckning 46 2 2" xfId="5816" xr:uid="{00000000-0005-0000-0000-0000BA140000}"/>
    <cellStyle name="Anteckning 46 3" xfId="4332" xr:uid="{00000000-0005-0000-0000-0000BB140000}"/>
    <cellStyle name="Anteckning 47" xfId="1369" xr:uid="{00000000-0005-0000-0000-0000BC140000}"/>
    <cellStyle name="Anteckning 47 2" xfId="2857" xr:uid="{00000000-0005-0000-0000-0000BD140000}"/>
    <cellStyle name="Anteckning 47 2 2" xfId="5830" xr:uid="{00000000-0005-0000-0000-0000BE140000}"/>
    <cellStyle name="Anteckning 47 3" xfId="4346" xr:uid="{00000000-0005-0000-0000-0000BF140000}"/>
    <cellStyle name="Anteckning 48" xfId="1383" xr:uid="{00000000-0005-0000-0000-0000C0140000}"/>
    <cellStyle name="Anteckning 48 2" xfId="2871" xr:uid="{00000000-0005-0000-0000-0000C1140000}"/>
    <cellStyle name="Anteckning 48 2 2" xfId="5844" xr:uid="{00000000-0005-0000-0000-0000C2140000}"/>
    <cellStyle name="Anteckning 48 3" xfId="4360" xr:uid="{00000000-0005-0000-0000-0000C3140000}"/>
    <cellStyle name="Anteckning 49" xfId="1397" xr:uid="{00000000-0005-0000-0000-0000C4140000}"/>
    <cellStyle name="Anteckning 49 2" xfId="2885" xr:uid="{00000000-0005-0000-0000-0000C5140000}"/>
    <cellStyle name="Anteckning 49 2 2" xfId="5858" xr:uid="{00000000-0005-0000-0000-0000C6140000}"/>
    <cellStyle name="Anteckning 49 3" xfId="4374" xr:uid="{00000000-0005-0000-0000-0000C7140000}"/>
    <cellStyle name="Anteckning 5" xfId="82" xr:uid="{00000000-0005-0000-0000-0000C8140000}"/>
    <cellStyle name="Anteckning 5 2" xfId="185" xr:uid="{00000000-0005-0000-0000-0000C9140000}"/>
    <cellStyle name="Anteckning 5 2 2" xfId="786" xr:uid="{00000000-0005-0000-0000-0000CA140000}"/>
    <cellStyle name="Anteckning 5 2 2 2" xfId="2274" xr:uid="{00000000-0005-0000-0000-0000CB140000}"/>
    <cellStyle name="Anteckning 5 2 2 2 2" xfId="5247" xr:uid="{00000000-0005-0000-0000-0000CC140000}"/>
    <cellStyle name="Anteckning 5 2 2 3" xfId="3763" xr:uid="{00000000-0005-0000-0000-0000CD140000}"/>
    <cellStyle name="Anteckning 5 2 3" xfId="1688" xr:uid="{00000000-0005-0000-0000-0000CE140000}"/>
    <cellStyle name="Anteckning 5 2 3 2" xfId="4661" xr:uid="{00000000-0005-0000-0000-0000CF140000}"/>
    <cellStyle name="Anteckning 5 2 4" xfId="3177" xr:uid="{00000000-0005-0000-0000-0000D0140000}"/>
    <cellStyle name="Anteckning 5 3" xfId="684" xr:uid="{00000000-0005-0000-0000-0000D1140000}"/>
    <cellStyle name="Anteckning 5 3 2" xfId="2173" xr:uid="{00000000-0005-0000-0000-0000D2140000}"/>
    <cellStyle name="Anteckning 5 3 2 2" xfId="5146" xr:uid="{00000000-0005-0000-0000-0000D3140000}"/>
    <cellStyle name="Anteckning 5 3 3" xfId="3662" xr:uid="{00000000-0005-0000-0000-0000D4140000}"/>
    <cellStyle name="Anteckning 5 4" xfId="1586" xr:uid="{00000000-0005-0000-0000-0000D5140000}"/>
    <cellStyle name="Anteckning 5 4 2" xfId="4559" xr:uid="{00000000-0005-0000-0000-0000D6140000}"/>
    <cellStyle name="Anteckning 5 5" xfId="3076" xr:uid="{00000000-0005-0000-0000-0000D7140000}"/>
    <cellStyle name="Anteckning 50" xfId="1411" xr:uid="{00000000-0005-0000-0000-0000D8140000}"/>
    <cellStyle name="Anteckning 50 2" xfId="2899" xr:uid="{00000000-0005-0000-0000-0000D9140000}"/>
    <cellStyle name="Anteckning 50 2 2" xfId="5872" xr:uid="{00000000-0005-0000-0000-0000DA140000}"/>
    <cellStyle name="Anteckning 50 3" xfId="4388" xr:uid="{00000000-0005-0000-0000-0000DB140000}"/>
    <cellStyle name="Anteckning 51" xfId="1425" xr:uid="{00000000-0005-0000-0000-0000DC140000}"/>
    <cellStyle name="Anteckning 51 2" xfId="2913" xr:uid="{00000000-0005-0000-0000-0000DD140000}"/>
    <cellStyle name="Anteckning 51 2 2" xfId="5886" xr:uid="{00000000-0005-0000-0000-0000DE140000}"/>
    <cellStyle name="Anteckning 51 3" xfId="4402" xr:uid="{00000000-0005-0000-0000-0000DF140000}"/>
    <cellStyle name="Anteckning 52" xfId="1439" xr:uid="{00000000-0005-0000-0000-0000E0140000}"/>
    <cellStyle name="Anteckning 52 2" xfId="2927" xr:uid="{00000000-0005-0000-0000-0000E1140000}"/>
    <cellStyle name="Anteckning 52 2 2" xfId="5900" xr:uid="{00000000-0005-0000-0000-0000E2140000}"/>
    <cellStyle name="Anteckning 52 3" xfId="4416" xr:uid="{00000000-0005-0000-0000-0000E3140000}"/>
    <cellStyle name="Anteckning 53" xfId="1453" xr:uid="{00000000-0005-0000-0000-0000E4140000}"/>
    <cellStyle name="Anteckning 53 2" xfId="2941" xr:uid="{00000000-0005-0000-0000-0000E5140000}"/>
    <cellStyle name="Anteckning 53 2 2" xfId="5914" xr:uid="{00000000-0005-0000-0000-0000E6140000}"/>
    <cellStyle name="Anteckning 53 3" xfId="4430" xr:uid="{00000000-0005-0000-0000-0000E7140000}"/>
    <cellStyle name="Anteckning 54" xfId="1467" xr:uid="{00000000-0005-0000-0000-0000E8140000}"/>
    <cellStyle name="Anteckning 54 2" xfId="2955" xr:uid="{00000000-0005-0000-0000-0000E9140000}"/>
    <cellStyle name="Anteckning 54 2 2" xfId="5928" xr:uid="{00000000-0005-0000-0000-0000EA140000}"/>
    <cellStyle name="Anteckning 54 3" xfId="4444" xr:uid="{00000000-0005-0000-0000-0000EB140000}"/>
    <cellStyle name="Anteckning 55" xfId="1481" xr:uid="{00000000-0005-0000-0000-0000EC140000}"/>
    <cellStyle name="Anteckning 55 2" xfId="2969" xr:uid="{00000000-0005-0000-0000-0000ED140000}"/>
    <cellStyle name="Anteckning 55 2 2" xfId="5942" xr:uid="{00000000-0005-0000-0000-0000EE140000}"/>
    <cellStyle name="Anteckning 55 3" xfId="4458" xr:uid="{00000000-0005-0000-0000-0000EF140000}"/>
    <cellStyle name="Anteckning 56" xfId="1495" xr:uid="{00000000-0005-0000-0000-0000F0140000}"/>
    <cellStyle name="Anteckning 56 2" xfId="2983" xr:uid="{00000000-0005-0000-0000-0000F1140000}"/>
    <cellStyle name="Anteckning 56 2 2" xfId="5956" xr:uid="{00000000-0005-0000-0000-0000F2140000}"/>
    <cellStyle name="Anteckning 56 3" xfId="4472" xr:uid="{00000000-0005-0000-0000-0000F3140000}"/>
    <cellStyle name="Anteckning 57" xfId="1509" xr:uid="{00000000-0005-0000-0000-0000F4140000}"/>
    <cellStyle name="Anteckning 57 2" xfId="2997" xr:uid="{00000000-0005-0000-0000-0000F5140000}"/>
    <cellStyle name="Anteckning 57 2 2" xfId="5970" xr:uid="{00000000-0005-0000-0000-0000F6140000}"/>
    <cellStyle name="Anteckning 57 3" xfId="4486" xr:uid="{00000000-0005-0000-0000-0000F7140000}"/>
    <cellStyle name="Anteckning 58" xfId="1523" xr:uid="{00000000-0005-0000-0000-0000F8140000}"/>
    <cellStyle name="Anteckning 58 2" xfId="3011" xr:uid="{00000000-0005-0000-0000-0000F9140000}"/>
    <cellStyle name="Anteckning 58 2 2" xfId="5984" xr:uid="{00000000-0005-0000-0000-0000FA140000}"/>
    <cellStyle name="Anteckning 58 3" xfId="4500" xr:uid="{00000000-0005-0000-0000-0000FB140000}"/>
    <cellStyle name="Anteckning 6" xfId="96" xr:uid="{00000000-0005-0000-0000-0000FC140000}"/>
    <cellStyle name="Anteckning 6 2" xfId="199" xr:uid="{00000000-0005-0000-0000-0000FD140000}"/>
    <cellStyle name="Anteckning 6 2 2" xfId="800" xr:uid="{00000000-0005-0000-0000-0000FE140000}"/>
    <cellStyle name="Anteckning 6 2 2 2" xfId="2288" xr:uid="{00000000-0005-0000-0000-0000FF140000}"/>
    <cellStyle name="Anteckning 6 2 2 2 2" xfId="5261" xr:uid="{00000000-0005-0000-0000-000000150000}"/>
    <cellStyle name="Anteckning 6 2 2 3" xfId="3777" xr:uid="{00000000-0005-0000-0000-000001150000}"/>
    <cellStyle name="Anteckning 6 2 3" xfId="1702" xr:uid="{00000000-0005-0000-0000-000002150000}"/>
    <cellStyle name="Anteckning 6 2 3 2" xfId="4675" xr:uid="{00000000-0005-0000-0000-000003150000}"/>
    <cellStyle name="Anteckning 6 2 4" xfId="3191" xr:uid="{00000000-0005-0000-0000-000004150000}"/>
    <cellStyle name="Anteckning 6 3" xfId="698" xr:uid="{00000000-0005-0000-0000-000005150000}"/>
    <cellStyle name="Anteckning 6 3 2" xfId="2187" xr:uid="{00000000-0005-0000-0000-000006150000}"/>
    <cellStyle name="Anteckning 6 3 2 2" xfId="5160" xr:uid="{00000000-0005-0000-0000-000007150000}"/>
    <cellStyle name="Anteckning 6 3 3" xfId="3676" xr:uid="{00000000-0005-0000-0000-000008150000}"/>
    <cellStyle name="Anteckning 6 4" xfId="1600" xr:uid="{00000000-0005-0000-0000-000009150000}"/>
    <cellStyle name="Anteckning 6 4 2" xfId="4573" xr:uid="{00000000-0005-0000-0000-00000A150000}"/>
    <cellStyle name="Anteckning 6 5" xfId="3090" xr:uid="{00000000-0005-0000-0000-00000B150000}"/>
    <cellStyle name="Anteckning 7" xfId="110" xr:uid="{00000000-0005-0000-0000-00000C150000}"/>
    <cellStyle name="Anteckning 7 2" xfId="213" xr:uid="{00000000-0005-0000-0000-00000D150000}"/>
    <cellStyle name="Anteckning 7 2 2" xfId="814" xr:uid="{00000000-0005-0000-0000-00000E150000}"/>
    <cellStyle name="Anteckning 7 2 2 2" xfId="2302" xr:uid="{00000000-0005-0000-0000-00000F150000}"/>
    <cellStyle name="Anteckning 7 2 2 2 2" xfId="5275" xr:uid="{00000000-0005-0000-0000-000010150000}"/>
    <cellStyle name="Anteckning 7 2 2 3" xfId="3791" xr:uid="{00000000-0005-0000-0000-000011150000}"/>
    <cellStyle name="Anteckning 7 2 3" xfId="1716" xr:uid="{00000000-0005-0000-0000-000012150000}"/>
    <cellStyle name="Anteckning 7 2 3 2" xfId="4689" xr:uid="{00000000-0005-0000-0000-000013150000}"/>
    <cellStyle name="Anteckning 7 2 4" xfId="3205" xr:uid="{00000000-0005-0000-0000-000014150000}"/>
    <cellStyle name="Anteckning 7 3" xfId="712" xr:uid="{00000000-0005-0000-0000-000015150000}"/>
    <cellStyle name="Anteckning 7 3 2" xfId="2201" xr:uid="{00000000-0005-0000-0000-000016150000}"/>
    <cellStyle name="Anteckning 7 3 2 2" xfId="5174" xr:uid="{00000000-0005-0000-0000-000017150000}"/>
    <cellStyle name="Anteckning 7 3 3" xfId="3690" xr:uid="{00000000-0005-0000-0000-000018150000}"/>
    <cellStyle name="Anteckning 7 4" xfId="1614" xr:uid="{00000000-0005-0000-0000-000019150000}"/>
    <cellStyle name="Anteckning 7 4 2" xfId="4587" xr:uid="{00000000-0005-0000-0000-00001A150000}"/>
    <cellStyle name="Anteckning 7 5" xfId="3104" xr:uid="{00000000-0005-0000-0000-00001B150000}"/>
    <cellStyle name="Anteckning 8" xfId="124" xr:uid="{00000000-0005-0000-0000-00001C150000}"/>
    <cellStyle name="Anteckning 8 2" xfId="227" xr:uid="{00000000-0005-0000-0000-00001D150000}"/>
    <cellStyle name="Anteckning 8 2 2" xfId="828" xr:uid="{00000000-0005-0000-0000-00001E150000}"/>
    <cellStyle name="Anteckning 8 2 2 2" xfId="2316" xr:uid="{00000000-0005-0000-0000-00001F150000}"/>
    <cellStyle name="Anteckning 8 2 2 2 2" xfId="5289" xr:uid="{00000000-0005-0000-0000-000020150000}"/>
    <cellStyle name="Anteckning 8 2 2 3" xfId="3805" xr:uid="{00000000-0005-0000-0000-000021150000}"/>
    <cellStyle name="Anteckning 8 2 3" xfId="1730" xr:uid="{00000000-0005-0000-0000-000022150000}"/>
    <cellStyle name="Anteckning 8 2 3 2" xfId="4703" xr:uid="{00000000-0005-0000-0000-000023150000}"/>
    <cellStyle name="Anteckning 8 2 4" xfId="3219" xr:uid="{00000000-0005-0000-0000-000024150000}"/>
    <cellStyle name="Anteckning 8 3" xfId="726" xr:uid="{00000000-0005-0000-0000-000025150000}"/>
    <cellStyle name="Anteckning 8 3 2" xfId="2215" xr:uid="{00000000-0005-0000-0000-000026150000}"/>
    <cellStyle name="Anteckning 8 3 2 2" xfId="5188" xr:uid="{00000000-0005-0000-0000-000027150000}"/>
    <cellStyle name="Anteckning 8 3 3" xfId="3704" xr:uid="{00000000-0005-0000-0000-000028150000}"/>
    <cellStyle name="Anteckning 8 4" xfId="1628" xr:uid="{00000000-0005-0000-0000-000029150000}"/>
    <cellStyle name="Anteckning 8 4 2" xfId="4601" xr:uid="{00000000-0005-0000-0000-00002A150000}"/>
    <cellStyle name="Anteckning 8 5" xfId="3118" xr:uid="{00000000-0005-0000-0000-00002B150000}"/>
    <cellStyle name="Anteckning 9" xfId="138" xr:uid="{00000000-0005-0000-0000-00002C150000}"/>
    <cellStyle name="Anteckning 9 2" xfId="740" xr:uid="{00000000-0005-0000-0000-00002D150000}"/>
    <cellStyle name="Anteckning 9 2 2" xfId="2229" xr:uid="{00000000-0005-0000-0000-00002E150000}"/>
    <cellStyle name="Anteckning 9 2 2 2" xfId="5202" xr:uid="{00000000-0005-0000-0000-00002F150000}"/>
    <cellStyle name="Anteckning 9 2 3" xfId="3718" xr:uid="{00000000-0005-0000-0000-000030150000}"/>
    <cellStyle name="Anteckning 9 3" xfId="1642" xr:uid="{00000000-0005-0000-0000-000031150000}"/>
    <cellStyle name="Anteckning 9 3 2" xfId="4615" xr:uid="{00000000-0005-0000-0000-000032150000}"/>
    <cellStyle name="Anteckning 9 4" xfId="3132" xr:uid="{00000000-0005-0000-0000-000033150000}"/>
    <cellStyle name="Beräkning" xfId="21" builtinId="22" customBuiltin="1"/>
    <cellStyle name="Bra" xfId="16" builtinId="26" customBuiltin="1"/>
    <cellStyle name="Dekorfärg1" xfId="27" builtinId="29" customBuiltin="1"/>
    <cellStyle name="Dekorfärg2" xfId="31" builtinId="33" customBuiltin="1"/>
    <cellStyle name="Dekorfärg3" xfId="35" builtinId="37" customBuiltin="1"/>
    <cellStyle name="Dekorfärg4" xfId="39" builtinId="41" customBuiltin="1"/>
    <cellStyle name="Dekorfärg5" xfId="43" builtinId="45" customBuiltin="1"/>
    <cellStyle name="Dekorfärg6" xfId="47" builtinId="49" customBuiltin="1"/>
    <cellStyle name="Dålig" xfId="17" builtinId="27" customBuiltin="1"/>
    <cellStyle name="Förklarande text" xfId="25" builtinId="53" customBuiltin="1"/>
    <cellStyle name="Hyperlänk" xfId="6" builtinId="8"/>
    <cellStyle name="Hyperlänk 2" xfId="10" xr:uid="{00000000-0005-0000-0000-00003F150000}"/>
    <cellStyle name="Indata" xfId="19" builtinId="20" customBuiltin="1"/>
    <cellStyle name="Kontrollcell" xfId="23" builtinId="23" customBuiltin="1"/>
    <cellStyle name="Länkad cell" xfId="22" builtinId="24" customBuiltin="1"/>
    <cellStyle name="Neutral" xfId="18" builtinId="28" customBuiltin="1"/>
    <cellStyle name="Neutral 2" xfId="646" xr:uid="{00000000-0005-0000-0000-000044150000}"/>
    <cellStyle name="Normal" xfId="0" builtinId="0"/>
    <cellStyle name="Normal 10" xfId="123" xr:uid="{00000000-0005-0000-0000-000046150000}"/>
    <cellStyle name="Normal 10 2" xfId="226" xr:uid="{00000000-0005-0000-0000-000047150000}"/>
    <cellStyle name="Normal 10 2 2" xfId="827" xr:uid="{00000000-0005-0000-0000-000048150000}"/>
    <cellStyle name="Normal 10 2 2 2" xfId="2315" xr:uid="{00000000-0005-0000-0000-000049150000}"/>
    <cellStyle name="Normal 10 2 2 2 2" xfId="5288" xr:uid="{00000000-0005-0000-0000-00004A150000}"/>
    <cellStyle name="Normal 10 2 2 3" xfId="3804" xr:uid="{00000000-0005-0000-0000-00004B150000}"/>
    <cellStyle name="Normal 10 2 3" xfId="1729" xr:uid="{00000000-0005-0000-0000-00004C150000}"/>
    <cellStyle name="Normal 10 2 3 2" xfId="4702" xr:uid="{00000000-0005-0000-0000-00004D150000}"/>
    <cellStyle name="Normal 10 2 4" xfId="3218" xr:uid="{00000000-0005-0000-0000-00004E150000}"/>
    <cellStyle name="Normal 10 3" xfId="725" xr:uid="{00000000-0005-0000-0000-00004F150000}"/>
    <cellStyle name="Normal 10 3 2" xfId="2214" xr:uid="{00000000-0005-0000-0000-000050150000}"/>
    <cellStyle name="Normal 10 3 2 2" xfId="5187" xr:uid="{00000000-0005-0000-0000-000051150000}"/>
    <cellStyle name="Normal 10 3 3" xfId="3703" xr:uid="{00000000-0005-0000-0000-000052150000}"/>
    <cellStyle name="Normal 10 4" xfId="1627" xr:uid="{00000000-0005-0000-0000-000053150000}"/>
    <cellStyle name="Normal 10 4 2" xfId="4600" xr:uid="{00000000-0005-0000-0000-000054150000}"/>
    <cellStyle name="Normal 10 5" xfId="3027" xr:uid="{00000000-0005-0000-0000-000055150000}"/>
    <cellStyle name="Normal 10 5 2" xfId="6000" xr:uid="{00000000-0005-0000-0000-000056150000}"/>
    <cellStyle name="Normal 10 6" xfId="3117" xr:uid="{00000000-0005-0000-0000-000057150000}"/>
    <cellStyle name="Normal 11" xfId="151" xr:uid="{00000000-0005-0000-0000-000058150000}"/>
    <cellStyle name="Normal 12" xfId="137" xr:uid="{00000000-0005-0000-0000-000059150000}"/>
    <cellStyle name="Normal 12 2" xfId="739" xr:uid="{00000000-0005-0000-0000-00005A150000}"/>
    <cellStyle name="Normal 12 2 2" xfId="2228" xr:uid="{00000000-0005-0000-0000-00005B150000}"/>
    <cellStyle name="Normal 12 2 2 2" xfId="5201" xr:uid="{00000000-0005-0000-0000-00005C150000}"/>
    <cellStyle name="Normal 12 2 3" xfId="3717" xr:uid="{00000000-0005-0000-0000-00005D150000}"/>
    <cellStyle name="Normal 12 3" xfId="1641" xr:uid="{00000000-0005-0000-0000-00005E150000}"/>
    <cellStyle name="Normal 12 3 2" xfId="4614" xr:uid="{00000000-0005-0000-0000-00005F150000}"/>
    <cellStyle name="Normal 12 4" xfId="3025" xr:uid="{00000000-0005-0000-0000-000060150000}"/>
    <cellStyle name="Normal 12 4 2" xfId="5998" xr:uid="{00000000-0005-0000-0000-000061150000}"/>
    <cellStyle name="Normal 12 5" xfId="3131" xr:uid="{00000000-0005-0000-0000-000062150000}"/>
    <cellStyle name="Normal 13" xfId="242" xr:uid="{00000000-0005-0000-0000-000063150000}"/>
    <cellStyle name="Normal 13 2" xfId="843" xr:uid="{00000000-0005-0000-0000-000064150000}"/>
    <cellStyle name="Normal 13 2 2" xfId="2331" xr:uid="{00000000-0005-0000-0000-000065150000}"/>
    <cellStyle name="Normal 13 2 2 2" xfId="5304" xr:uid="{00000000-0005-0000-0000-000066150000}"/>
    <cellStyle name="Normal 13 2 3" xfId="3820" xr:uid="{00000000-0005-0000-0000-000067150000}"/>
    <cellStyle name="Normal 13 3" xfId="1745" xr:uid="{00000000-0005-0000-0000-000068150000}"/>
    <cellStyle name="Normal 13 3 2" xfId="4718" xr:uid="{00000000-0005-0000-0000-000069150000}"/>
    <cellStyle name="Normal 13 4" xfId="3234" xr:uid="{00000000-0005-0000-0000-00006A150000}"/>
    <cellStyle name="Normal 14" xfId="256" xr:uid="{00000000-0005-0000-0000-00006B150000}"/>
    <cellStyle name="Normal 14 2" xfId="857" xr:uid="{00000000-0005-0000-0000-00006C150000}"/>
    <cellStyle name="Normal 14 2 2" xfId="2345" xr:uid="{00000000-0005-0000-0000-00006D150000}"/>
    <cellStyle name="Normal 14 2 2 2" xfId="5318" xr:uid="{00000000-0005-0000-0000-00006E150000}"/>
    <cellStyle name="Normal 14 2 3" xfId="3834" xr:uid="{00000000-0005-0000-0000-00006F150000}"/>
    <cellStyle name="Normal 14 3" xfId="1759" xr:uid="{00000000-0005-0000-0000-000070150000}"/>
    <cellStyle name="Normal 14 3 2" xfId="4732" xr:uid="{00000000-0005-0000-0000-000071150000}"/>
    <cellStyle name="Normal 14 4" xfId="3248" xr:uid="{00000000-0005-0000-0000-000072150000}"/>
    <cellStyle name="Normal 15" xfId="270" xr:uid="{00000000-0005-0000-0000-000073150000}"/>
    <cellStyle name="Normal 15 2" xfId="871" xr:uid="{00000000-0005-0000-0000-000074150000}"/>
    <cellStyle name="Normal 15 2 2" xfId="2359" xr:uid="{00000000-0005-0000-0000-000075150000}"/>
    <cellStyle name="Normal 15 2 2 2" xfId="5332" xr:uid="{00000000-0005-0000-0000-000076150000}"/>
    <cellStyle name="Normal 15 2 3" xfId="3848" xr:uid="{00000000-0005-0000-0000-000077150000}"/>
    <cellStyle name="Normal 15 3" xfId="1773" xr:uid="{00000000-0005-0000-0000-000078150000}"/>
    <cellStyle name="Normal 15 3 2" xfId="4746" xr:uid="{00000000-0005-0000-0000-000079150000}"/>
    <cellStyle name="Normal 15 4" xfId="3262" xr:uid="{00000000-0005-0000-0000-00007A150000}"/>
    <cellStyle name="Normal 16" xfId="284" xr:uid="{00000000-0005-0000-0000-00007B150000}"/>
    <cellStyle name="Normal 16 2" xfId="885" xr:uid="{00000000-0005-0000-0000-00007C150000}"/>
    <cellStyle name="Normal 16 2 2" xfId="2373" xr:uid="{00000000-0005-0000-0000-00007D150000}"/>
    <cellStyle name="Normal 16 2 2 2" xfId="5346" xr:uid="{00000000-0005-0000-0000-00007E150000}"/>
    <cellStyle name="Normal 16 2 3" xfId="3862" xr:uid="{00000000-0005-0000-0000-00007F150000}"/>
    <cellStyle name="Normal 16 3" xfId="1787" xr:uid="{00000000-0005-0000-0000-000080150000}"/>
    <cellStyle name="Normal 16 3 2" xfId="4760" xr:uid="{00000000-0005-0000-0000-000081150000}"/>
    <cellStyle name="Normal 16 4" xfId="3276" xr:uid="{00000000-0005-0000-0000-000082150000}"/>
    <cellStyle name="Normal 17" xfId="311" xr:uid="{00000000-0005-0000-0000-000083150000}"/>
    <cellStyle name="Normal 17 2" xfId="912" xr:uid="{00000000-0005-0000-0000-000084150000}"/>
    <cellStyle name="Normal 17 2 2" xfId="2400" xr:uid="{00000000-0005-0000-0000-000085150000}"/>
    <cellStyle name="Normal 17 2 2 2" xfId="5373" xr:uid="{00000000-0005-0000-0000-000086150000}"/>
    <cellStyle name="Normal 17 2 3" xfId="3889" xr:uid="{00000000-0005-0000-0000-000087150000}"/>
    <cellStyle name="Normal 17 3" xfId="1814" xr:uid="{00000000-0005-0000-0000-000088150000}"/>
    <cellStyle name="Normal 17 3 2" xfId="4787" xr:uid="{00000000-0005-0000-0000-000089150000}"/>
    <cellStyle name="Normal 17 4" xfId="3303" xr:uid="{00000000-0005-0000-0000-00008A150000}"/>
    <cellStyle name="Normal 18" xfId="312" xr:uid="{00000000-0005-0000-0000-00008B150000}"/>
    <cellStyle name="Normal 18 2" xfId="913" xr:uid="{00000000-0005-0000-0000-00008C150000}"/>
    <cellStyle name="Normal 18 2 2" xfId="2401" xr:uid="{00000000-0005-0000-0000-00008D150000}"/>
    <cellStyle name="Normal 18 2 2 2" xfId="5374" xr:uid="{00000000-0005-0000-0000-00008E150000}"/>
    <cellStyle name="Normal 18 2 3" xfId="3890" xr:uid="{00000000-0005-0000-0000-00008F150000}"/>
    <cellStyle name="Normal 18 3" xfId="1815" xr:uid="{00000000-0005-0000-0000-000090150000}"/>
    <cellStyle name="Normal 18 3 2" xfId="4788" xr:uid="{00000000-0005-0000-0000-000091150000}"/>
    <cellStyle name="Normal 18 4" xfId="3304" xr:uid="{00000000-0005-0000-0000-000092150000}"/>
    <cellStyle name="Normal 19" xfId="326" xr:uid="{00000000-0005-0000-0000-000093150000}"/>
    <cellStyle name="Normal 19 2" xfId="927" xr:uid="{00000000-0005-0000-0000-000094150000}"/>
    <cellStyle name="Normal 19 2 2" xfId="2415" xr:uid="{00000000-0005-0000-0000-000095150000}"/>
    <cellStyle name="Normal 19 2 2 2" xfId="5388" xr:uid="{00000000-0005-0000-0000-000096150000}"/>
    <cellStyle name="Normal 19 2 3" xfId="3904" xr:uid="{00000000-0005-0000-0000-000097150000}"/>
    <cellStyle name="Normal 19 3" xfId="1829" xr:uid="{00000000-0005-0000-0000-000098150000}"/>
    <cellStyle name="Normal 19 3 2" xfId="4802" xr:uid="{00000000-0005-0000-0000-000099150000}"/>
    <cellStyle name="Normal 19 4" xfId="3318" xr:uid="{00000000-0005-0000-0000-00009A150000}"/>
    <cellStyle name="Normal 2" xfId="8" xr:uid="{00000000-0005-0000-0000-00009B150000}"/>
    <cellStyle name="Normal 2 2" xfId="2" xr:uid="{00000000-0005-0000-0000-00009C150000}"/>
    <cellStyle name="Normal 2 3" xfId="3" xr:uid="{00000000-0005-0000-0000-00009D150000}"/>
    <cellStyle name="Normal 2 4" xfId="4" xr:uid="{00000000-0005-0000-0000-00009E150000}"/>
    <cellStyle name="Normal 2 5" xfId="5" xr:uid="{00000000-0005-0000-0000-00009F150000}"/>
    <cellStyle name="Normal 2 6" xfId="153" xr:uid="{00000000-0005-0000-0000-0000A0150000}"/>
    <cellStyle name="Normal 2 6 2" xfId="754" xr:uid="{00000000-0005-0000-0000-0000A1150000}"/>
    <cellStyle name="Normal 2 6 2 2" xfId="2242" xr:uid="{00000000-0005-0000-0000-0000A2150000}"/>
    <cellStyle name="Normal 2 6 2 2 2" xfId="5215" xr:uid="{00000000-0005-0000-0000-0000A3150000}"/>
    <cellStyle name="Normal 2 6 2 3" xfId="3731" xr:uid="{00000000-0005-0000-0000-0000A4150000}"/>
    <cellStyle name="Normal 2 6 3" xfId="1656" xr:uid="{00000000-0005-0000-0000-0000A5150000}"/>
    <cellStyle name="Normal 2 6 3 2" xfId="4629" xr:uid="{00000000-0005-0000-0000-0000A6150000}"/>
    <cellStyle name="Normal 2 6 4" xfId="3145" xr:uid="{00000000-0005-0000-0000-0000A7150000}"/>
    <cellStyle name="Normal 2 7" xfId="644" xr:uid="{00000000-0005-0000-0000-0000A8150000}"/>
    <cellStyle name="Normal 2 7 2" xfId="2141" xr:uid="{00000000-0005-0000-0000-0000A9150000}"/>
    <cellStyle name="Normal 2 7 2 2" xfId="5114" xr:uid="{00000000-0005-0000-0000-0000AA150000}"/>
    <cellStyle name="Normal 2 7 3" xfId="3630" xr:uid="{00000000-0005-0000-0000-0000AB150000}"/>
    <cellStyle name="Normal 2 8" xfId="1542" xr:uid="{00000000-0005-0000-0000-0000AC150000}"/>
    <cellStyle name="Normal 2 8 2" xfId="4515" xr:uid="{00000000-0005-0000-0000-0000AD150000}"/>
    <cellStyle name="Normal 2 9" xfId="3032" xr:uid="{00000000-0005-0000-0000-0000AE150000}"/>
    <cellStyle name="Normal 20" xfId="340" xr:uid="{00000000-0005-0000-0000-0000AF150000}"/>
    <cellStyle name="Normal 20 2" xfId="941" xr:uid="{00000000-0005-0000-0000-0000B0150000}"/>
    <cellStyle name="Normal 20 2 2" xfId="2429" xr:uid="{00000000-0005-0000-0000-0000B1150000}"/>
    <cellStyle name="Normal 20 2 2 2" xfId="5402" xr:uid="{00000000-0005-0000-0000-0000B2150000}"/>
    <cellStyle name="Normal 20 2 3" xfId="3918" xr:uid="{00000000-0005-0000-0000-0000B3150000}"/>
    <cellStyle name="Normal 20 3" xfId="1843" xr:uid="{00000000-0005-0000-0000-0000B4150000}"/>
    <cellStyle name="Normal 20 3 2" xfId="4816" xr:uid="{00000000-0005-0000-0000-0000B5150000}"/>
    <cellStyle name="Normal 20 4" xfId="3332" xr:uid="{00000000-0005-0000-0000-0000B6150000}"/>
    <cellStyle name="Normal 21" xfId="354" xr:uid="{00000000-0005-0000-0000-0000B7150000}"/>
    <cellStyle name="Normal 21 2" xfId="955" xr:uid="{00000000-0005-0000-0000-0000B8150000}"/>
    <cellStyle name="Normal 21 2 2" xfId="2443" xr:uid="{00000000-0005-0000-0000-0000B9150000}"/>
    <cellStyle name="Normal 21 2 2 2" xfId="5416" xr:uid="{00000000-0005-0000-0000-0000BA150000}"/>
    <cellStyle name="Normal 21 2 3" xfId="3932" xr:uid="{00000000-0005-0000-0000-0000BB150000}"/>
    <cellStyle name="Normal 21 3" xfId="1857" xr:uid="{00000000-0005-0000-0000-0000BC150000}"/>
    <cellStyle name="Normal 21 3 2" xfId="4830" xr:uid="{00000000-0005-0000-0000-0000BD150000}"/>
    <cellStyle name="Normal 21 4" xfId="3346" xr:uid="{00000000-0005-0000-0000-0000BE150000}"/>
    <cellStyle name="Normal 22" xfId="368" xr:uid="{00000000-0005-0000-0000-0000BF150000}"/>
    <cellStyle name="Normal 22 2" xfId="969" xr:uid="{00000000-0005-0000-0000-0000C0150000}"/>
    <cellStyle name="Normal 22 2 2" xfId="2457" xr:uid="{00000000-0005-0000-0000-0000C1150000}"/>
    <cellStyle name="Normal 22 2 2 2" xfId="5430" xr:uid="{00000000-0005-0000-0000-0000C2150000}"/>
    <cellStyle name="Normal 22 2 3" xfId="3946" xr:uid="{00000000-0005-0000-0000-0000C3150000}"/>
    <cellStyle name="Normal 22 3" xfId="1871" xr:uid="{00000000-0005-0000-0000-0000C4150000}"/>
    <cellStyle name="Normal 22 3 2" xfId="4844" xr:uid="{00000000-0005-0000-0000-0000C5150000}"/>
    <cellStyle name="Normal 22 4" xfId="3360" xr:uid="{00000000-0005-0000-0000-0000C6150000}"/>
    <cellStyle name="Normal 23" xfId="385" xr:uid="{00000000-0005-0000-0000-0000C7150000}"/>
    <cellStyle name="Normal 24" xfId="386" xr:uid="{00000000-0005-0000-0000-0000C8150000}"/>
    <cellStyle name="Normal 24 2" xfId="984" xr:uid="{00000000-0005-0000-0000-0000C9150000}"/>
    <cellStyle name="Normal 24 2 2" xfId="2472" xr:uid="{00000000-0005-0000-0000-0000CA150000}"/>
    <cellStyle name="Normal 24 2 2 2" xfId="5445" xr:uid="{00000000-0005-0000-0000-0000CB150000}"/>
    <cellStyle name="Normal 24 2 3" xfId="3961" xr:uid="{00000000-0005-0000-0000-0000CC150000}"/>
    <cellStyle name="Normal 24 3" xfId="1886" xr:uid="{00000000-0005-0000-0000-0000CD150000}"/>
    <cellStyle name="Normal 24 3 2" xfId="4859" xr:uid="{00000000-0005-0000-0000-0000CE150000}"/>
    <cellStyle name="Normal 24 4" xfId="3375" xr:uid="{00000000-0005-0000-0000-0000CF150000}"/>
    <cellStyle name="Normal 25" xfId="401" xr:uid="{00000000-0005-0000-0000-0000D0150000}"/>
    <cellStyle name="Normal 25 2" xfId="528" xr:uid="{00000000-0005-0000-0000-0000D1150000}"/>
    <cellStyle name="Normal 25 2 2" xfId="1126" xr:uid="{00000000-0005-0000-0000-0000D2150000}"/>
    <cellStyle name="Normal 25 2 2 2" xfId="2614" xr:uid="{00000000-0005-0000-0000-0000D3150000}"/>
    <cellStyle name="Normal 25 2 2 2 2" xfId="5587" xr:uid="{00000000-0005-0000-0000-0000D4150000}"/>
    <cellStyle name="Normal 25 2 2 3" xfId="4103" xr:uid="{00000000-0005-0000-0000-0000D5150000}"/>
    <cellStyle name="Normal 25 2 3" xfId="2028" xr:uid="{00000000-0005-0000-0000-0000D6150000}"/>
    <cellStyle name="Normal 25 2 3 2" xfId="5001" xr:uid="{00000000-0005-0000-0000-0000D7150000}"/>
    <cellStyle name="Normal 25 2 4" xfId="3517" xr:uid="{00000000-0005-0000-0000-0000D8150000}"/>
    <cellStyle name="Normal 25 3" xfId="999" xr:uid="{00000000-0005-0000-0000-0000D9150000}"/>
    <cellStyle name="Normal 25 3 2" xfId="2487" xr:uid="{00000000-0005-0000-0000-0000DA150000}"/>
    <cellStyle name="Normal 25 3 2 2" xfId="5460" xr:uid="{00000000-0005-0000-0000-0000DB150000}"/>
    <cellStyle name="Normal 25 3 3" xfId="3976" xr:uid="{00000000-0005-0000-0000-0000DC150000}"/>
    <cellStyle name="Normal 25 4" xfId="1901" xr:uid="{00000000-0005-0000-0000-0000DD150000}"/>
    <cellStyle name="Normal 25 4 2" xfId="4874" xr:uid="{00000000-0005-0000-0000-0000DE150000}"/>
    <cellStyle name="Normal 25 5" xfId="3390" xr:uid="{00000000-0005-0000-0000-0000DF150000}"/>
    <cellStyle name="Normal 26" xfId="402" xr:uid="{00000000-0005-0000-0000-0000E0150000}"/>
    <cellStyle name="Normal 26 2" xfId="1000" xr:uid="{00000000-0005-0000-0000-0000E1150000}"/>
    <cellStyle name="Normal 26 2 2" xfId="2488" xr:uid="{00000000-0005-0000-0000-0000E2150000}"/>
    <cellStyle name="Normal 26 2 2 2" xfId="5461" xr:uid="{00000000-0005-0000-0000-0000E3150000}"/>
    <cellStyle name="Normal 26 2 3" xfId="3977" xr:uid="{00000000-0005-0000-0000-0000E4150000}"/>
    <cellStyle name="Normal 26 3" xfId="1902" xr:uid="{00000000-0005-0000-0000-0000E5150000}"/>
    <cellStyle name="Normal 26 3 2" xfId="4875" xr:uid="{00000000-0005-0000-0000-0000E6150000}"/>
    <cellStyle name="Normal 26 4" xfId="3391" xr:uid="{00000000-0005-0000-0000-0000E7150000}"/>
    <cellStyle name="Normal 27" xfId="416" xr:uid="{00000000-0005-0000-0000-0000E8150000}"/>
    <cellStyle name="Normal 27 2" xfId="1014" xr:uid="{00000000-0005-0000-0000-0000E9150000}"/>
    <cellStyle name="Normal 27 2 2" xfId="2502" xr:uid="{00000000-0005-0000-0000-0000EA150000}"/>
    <cellStyle name="Normal 27 2 2 2" xfId="5475" xr:uid="{00000000-0005-0000-0000-0000EB150000}"/>
    <cellStyle name="Normal 27 2 3" xfId="3991" xr:uid="{00000000-0005-0000-0000-0000EC150000}"/>
    <cellStyle name="Normal 27 3" xfId="1916" xr:uid="{00000000-0005-0000-0000-0000ED150000}"/>
    <cellStyle name="Normal 27 3 2" xfId="4889" xr:uid="{00000000-0005-0000-0000-0000EE150000}"/>
    <cellStyle name="Normal 27 4" xfId="3405" xr:uid="{00000000-0005-0000-0000-0000EF150000}"/>
    <cellStyle name="Normal 28" xfId="430" xr:uid="{00000000-0005-0000-0000-0000F0150000}"/>
    <cellStyle name="Normal 28 2" xfId="1028" xr:uid="{00000000-0005-0000-0000-0000F1150000}"/>
    <cellStyle name="Normal 28 2 2" xfId="2516" xr:uid="{00000000-0005-0000-0000-0000F2150000}"/>
    <cellStyle name="Normal 28 2 2 2" xfId="5489" xr:uid="{00000000-0005-0000-0000-0000F3150000}"/>
    <cellStyle name="Normal 28 2 3" xfId="4005" xr:uid="{00000000-0005-0000-0000-0000F4150000}"/>
    <cellStyle name="Normal 28 3" xfId="1930" xr:uid="{00000000-0005-0000-0000-0000F5150000}"/>
    <cellStyle name="Normal 28 3 2" xfId="4903" xr:uid="{00000000-0005-0000-0000-0000F6150000}"/>
    <cellStyle name="Normal 28 4" xfId="3419" xr:uid="{00000000-0005-0000-0000-0000F7150000}"/>
    <cellStyle name="Normal 29" xfId="444" xr:uid="{00000000-0005-0000-0000-0000F8150000}"/>
    <cellStyle name="Normal 29 2" xfId="1042" xr:uid="{00000000-0005-0000-0000-0000F9150000}"/>
    <cellStyle name="Normal 29 2 2" xfId="2530" xr:uid="{00000000-0005-0000-0000-0000FA150000}"/>
    <cellStyle name="Normal 29 2 2 2" xfId="5503" xr:uid="{00000000-0005-0000-0000-0000FB150000}"/>
    <cellStyle name="Normal 29 2 3" xfId="4019" xr:uid="{00000000-0005-0000-0000-0000FC150000}"/>
    <cellStyle name="Normal 29 3" xfId="1944" xr:uid="{00000000-0005-0000-0000-0000FD150000}"/>
    <cellStyle name="Normal 29 3 2" xfId="4917" xr:uid="{00000000-0005-0000-0000-0000FE150000}"/>
    <cellStyle name="Normal 29 4" xfId="3433" xr:uid="{00000000-0005-0000-0000-0000FF150000}"/>
    <cellStyle name="Normal 3" xfId="7" xr:uid="{00000000-0005-0000-0000-000000160000}"/>
    <cellStyle name="Normal 30" xfId="458" xr:uid="{00000000-0005-0000-0000-000001160000}"/>
    <cellStyle name="Normal 30 2" xfId="1056" xr:uid="{00000000-0005-0000-0000-000002160000}"/>
    <cellStyle name="Normal 30 2 2" xfId="2544" xr:uid="{00000000-0005-0000-0000-000003160000}"/>
    <cellStyle name="Normal 30 2 2 2" xfId="5517" xr:uid="{00000000-0005-0000-0000-000004160000}"/>
    <cellStyle name="Normal 30 2 3" xfId="4033" xr:uid="{00000000-0005-0000-0000-000005160000}"/>
    <cellStyle name="Normal 30 3" xfId="1958" xr:uid="{00000000-0005-0000-0000-000006160000}"/>
    <cellStyle name="Normal 30 3 2" xfId="4931" xr:uid="{00000000-0005-0000-0000-000007160000}"/>
    <cellStyle name="Normal 30 4" xfId="3447" xr:uid="{00000000-0005-0000-0000-000008160000}"/>
    <cellStyle name="Normal 31" xfId="472" xr:uid="{00000000-0005-0000-0000-000009160000}"/>
    <cellStyle name="Normal 31 2" xfId="1070" xr:uid="{00000000-0005-0000-0000-00000A160000}"/>
    <cellStyle name="Normal 31 2 2" xfId="2558" xr:uid="{00000000-0005-0000-0000-00000B160000}"/>
    <cellStyle name="Normal 31 2 2 2" xfId="5531" xr:uid="{00000000-0005-0000-0000-00000C160000}"/>
    <cellStyle name="Normal 31 2 3" xfId="4047" xr:uid="{00000000-0005-0000-0000-00000D160000}"/>
    <cellStyle name="Normal 31 3" xfId="1972" xr:uid="{00000000-0005-0000-0000-00000E160000}"/>
    <cellStyle name="Normal 31 3 2" xfId="4945" xr:uid="{00000000-0005-0000-0000-00000F160000}"/>
    <cellStyle name="Normal 31 4" xfId="3461" xr:uid="{00000000-0005-0000-0000-000010160000}"/>
    <cellStyle name="Normal 32" xfId="486" xr:uid="{00000000-0005-0000-0000-000011160000}"/>
    <cellStyle name="Normal 32 2" xfId="1084" xr:uid="{00000000-0005-0000-0000-000012160000}"/>
    <cellStyle name="Normal 32 2 2" xfId="2572" xr:uid="{00000000-0005-0000-0000-000013160000}"/>
    <cellStyle name="Normal 32 2 2 2" xfId="5545" xr:uid="{00000000-0005-0000-0000-000014160000}"/>
    <cellStyle name="Normal 32 2 3" xfId="4061" xr:uid="{00000000-0005-0000-0000-000015160000}"/>
    <cellStyle name="Normal 32 3" xfId="1986" xr:uid="{00000000-0005-0000-0000-000016160000}"/>
    <cellStyle name="Normal 32 3 2" xfId="4959" xr:uid="{00000000-0005-0000-0000-000017160000}"/>
    <cellStyle name="Normal 32 4" xfId="3475" xr:uid="{00000000-0005-0000-0000-000018160000}"/>
    <cellStyle name="Normal 33" xfId="500" xr:uid="{00000000-0005-0000-0000-000019160000}"/>
    <cellStyle name="Normal 33 2" xfId="1098" xr:uid="{00000000-0005-0000-0000-00001A160000}"/>
    <cellStyle name="Normal 33 2 2" xfId="2586" xr:uid="{00000000-0005-0000-0000-00001B160000}"/>
    <cellStyle name="Normal 33 2 2 2" xfId="5559" xr:uid="{00000000-0005-0000-0000-00001C160000}"/>
    <cellStyle name="Normal 33 2 3" xfId="4075" xr:uid="{00000000-0005-0000-0000-00001D160000}"/>
    <cellStyle name="Normal 33 3" xfId="2000" xr:uid="{00000000-0005-0000-0000-00001E160000}"/>
    <cellStyle name="Normal 33 3 2" xfId="4973" xr:uid="{00000000-0005-0000-0000-00001F160000}"/>
    <cellStyle name="Normal 33 4" xfId="3489" xr:uid="{00000000-0005-0000-0000-000020160000}"/>
    <cellStyle name="Normal 34" xfId="514" xr:uid="{00000000-0005-0000-0000-000021160000}"/>
    <cellStyle name="Normal 34 2" xfId="1112" xr:uid="{00000000-0005-0000-0000-000022160000}"/>
    <cellStyle name="Normal 34 2 2" xfId="2600" xr:uid="{00000000-0005-0000-0000-000023160000}"/>
    <cellStyle name="Normal 34 2 2 2" xfId="5573" xr:uid="{00000000-0005-0000-0000-000024160000}"/>
    <cellStyle name="Normal 34 2 3" xfId="4089" xr:uid="{00000000-0005-0000-0000-000025160000}"/>
    <cellStyle name="Normal 34 3" xfId="2014" xr:uid="{00000000-0005-0000-0000-000026160000}"/>
    <cellStyle name="Normal 34 3 2" xfId="4987" xr:uid="{00000000-0005-0000-0000-000027160000}"/>
    <cellStyle name="Normal 34 4" xfId="3503" xr:uid="{00000000-0005-0000-0000-000028160000}"/>
    <cellStyle name="Normal 35" xfId="530" xr:uid="{00000000-0005-0000-0000-000029160000}"/>
    <cellStyle name="Normal 35 2" xfId="1128" xr:uid="{00000000-0005-0000-0000-00002A160000}"/>
    <cellStyle name="Normal 35 2 2" xfId="2616" xr:uid="{00000000-0005-0000-0000-00002B160000}"/>
    <cellStyle name="Normal 35 2 2 2" xfId="5589" xr:uid="{00000000-0005-0000-0000-00002C160000}"/>
    <cellStyle name="Normal 35 2 3" xfId="4105" xr:uid="{00000000-0005-0000-0000-00002D160000}"/>
    <cellStyle name="Normal 35 3" xfId="2030" xr:uid="{00000000-0005-0000-0000-00002E160000}"/>
    <cellStyle name="Normal 35 3 2" xfId="5003" xr:uid="{00000000-0005-0000-0000-00002F160000}"/>
    <cellStyle name="Normal 35 4" xfId="3519" xr:uid="{00000000-0005-0000-0000-000030160000}"/>
    <cellStyle name="Normal 36" xfId="532" xr:uid="{00000000-0005-0000-0000-000031160000}"/>
    <cellStyle name="Normal 36 2" xfId="1129" xr:uid="{00000000-0005-0000-0000-000032160000}"/>
    <cellStyle name="Normal 36 2 2" xfId="2617" xr:uid="{00000000-0005-0000-0000-000033160000}"/>
    <cellStyle name="Normal 36 2 2 2" xfId="5590" xr:uid="{00000000-0005-0000-0000-000034160000}"/>
    <cellStyle name="Normal 36 2 3" xfId="4106" xr:uid="{00000000-0005-0000-0000-000035160000}"/>
    <cellStyle name="Normal 36 3" xfId="2031" xr:uid="{00000000-0005-0000-0000-000036160000}"/>
    <cellStyle name="Normal 36 3 2" xfId="5004" xr:uid="{00000000-0005-0000-0000-000037160000}"/>
    <cellStyle name="Normal 36 4" xfId="3520" xr:uid="{00000000-0005-0000-0000-000038160000}"/>
    <cellStyle name="Normal 37" xfId="546" xr:uid="{00000000-0005-0000-0000-000039160000}"/>
    <cellStyle name="Normal 37 2" xfId="1143" xr:uid="{00000000-0005-0000-0000-00003A160000}"/>
    <cellStyle name="Normal 37 2 2" xfId="2631" xr:uid="{00000000-0005-0000-0000-00003B160000}"/>
    <cellStyle name="Normal 37 2 2 2" xfId="5604" xr:uid="{00000000-0005-0000-0000-00003C160000}"/>
    <cellStyle name="Normal 37 2 3" xfId="4120" xr:uid="{00000000-0005-0000-0000-00003D160000}"/>
    <cellStyle name="Normal 37 3" xfId="2045" xr:uid="{00000000-0005-0000-0000-00003E160000}"/>
    <cellStyle name="Normal 37 3 2" xfId="5018" xr:uid="{00000000-0005-0000-0000-00003F160000}"/>
    <cellStyle name="Normal 37 4" xfId="3534" xr:uid="{00000000-0005-0000-0000-000040160000}"/>
    <cellStyle name="Normal 38" xfId="560" xr:uid="{00000000-0005-0000-0000-000041160000}"/>
    <cellStyle name="Normal 38 2" xfId="1157" xr:uid="{00000000-0005-0000-0000-000042160000}"/>
    <cellStyle name="Normal 38 2 2" xfId="2645" xr:uid="{00000000-0005-0000-0000-000043160000}"/>
    <cellStyle name="Normal 38 2 2 2" xfId="5618" xr:uid="{00000000-0005-0000-0000-000044160000}"/>
    <cellStyle name="Normal 38 2 3" xfId="4134" xr:uid="{00000000-0005-0000-0000-000045160000}"/>
    <cellStyle name="Normal 38 3" xfId="2059" xr:uid="{00000000-0005-0000-0000-000046160000}"/>
    <cellStyle name="Normal 38 3 2" xfId="5032" xr:uid="{00000000-0005-0000-0000-000047160000}"/>
    <cellStyle name="Normal 38 4" xfId="3548" xr:uid="{00000000-0005-0000-0000-000048160000}"/>
    <cellStyle name="Normal 39" xfId="574" xr:uid="{00000000-0005-0000-0000-000049160000}"/>
    <cellStyle name="Normal 39 2" xfId="1171" xr:uid="{00000000-0005-0000-0000-00004A160000}"/>
    <cellStyle name="Normal 39 2 2" xfId="2659" xr:uid="{00000000-0005-0000-0000-00004B160000}"/>
    <cellStyle name="Normal 39 2 2 2" xfId="5632" xr:uid="{00000000-0005-0000-0000-00004C160000}"/>
    <cellStyle name="Normal 39 2 3" xfId="4148" xr:uid="{00000000-0005-0000-0000-00004D160000}"/>
    <cellStyle name="Normal 39 3" xfId="2073" xr:uid="{00000000-0005-0000-0000-00004E160000}"/>
    <cellStyle name="Normal 39 3 2" xfId="5046" xr:uid="{00000000-0005-0000-0000-00004F160000}"/>
    <cellStyle name="Normal 39 4" xfId="3562" xr:uid="{00000000-0005-0000-0000-000050160000}"/>
    <cellStyle name="Normal 4" xfId="51" xr:uid="{00000000-0005-0000-0000-000051160000}"/>
    <cellStyle name="Normal 4 2" xfId="154" xr:uid="{00000000-0005-0000-0000-000052160000}"/>
    <cellStyle name="Normal 4 2 2" xfId="755" xr:uid="{00000000-0005-0000-0000-000053160000}"/>
    <cellStyle name="Normal 4 2 2 2" xfId="2243" xr:uid="{00000000-0005-0000-0000-000054160000}"/>
    <cellStyle name="Normal 4 2 2 2 2" xfId="5216" xr:uid="{00000000-0005-0000-0000-000055160000}"/>
    <cellStyle name="Normal 4 2 2 3" xfId="3732" xr:uid="{00000000-0005-0000-0000-000056160000}"/>
    <cellStyle name="Normal 4 2 3" xfId="1657" xr:uid="{00000000-0005-0000-0000-000057160000}"/>
    <cellStyle name="Normal 4 2 3 2" xfId="4630" xr:uid="{00000000-0005-0000-0000-000058160000}"/>
    <cellStyle name="Normal 4 2 4" xfId="3146" xr:uid="{00000000-0005-0000-0000-000059160000}"/>
    <cellStyle name="Normal 4 3" xfId="529" xr:uid="{00000000-0005-0000-0000-00005A160000}"/>
    <cellStyle name="Normal 4 3 2" xfId="1127" xr:uid="{00000000-0005-0000-0000-00005B160000}"/>
    <cellStyle name="Normal 4 3 2 2" xfId="2615" xr:uid="{00000000-0005-0000-0000-00005C160000}"/>
    <cellStyle name="Normal 4 3 2 2 2" xfId="5588" xr:uid="{00000000-0005-0000-0000-00005D160000}"/>
    <cellStyle name="Normal 4 3 2 3" xfId="4104" xr:uid="{00000000-0005-0000-0000-00005E160000}"/>
    <cellStyle name="Normal 4 3 3" xfId="2029" xr:uid="{00000000-0005-0000-0000-00005F160000}"/>
    <cellStyle name="Normal 4 3 3 2" xfId="5002" xr:uid="{00000000-0005-0000-0000-000060160000}"/>
    <cellStyle name="Normal 4 3 4" xfId="3029" xr:uid="{00000000-0005-0000-0000-000061160000}"/>
    <cellStyle name="Normal 4 3 4 2" xfId="6002" xr:uid="{00000000-0005-0000-0000-000062160000}"/>
    <cellStyle name="Normal 4 3 5" xfId="3518" xr:uid="{00000000-0005-0000-0000-000063160000}"/>
    <cellStyle name="Normal 4 4" xfId="653" xr:uid="{00000000-0005-0000-0000-000064160000}"/>
    <cellStyle name="Normal 4 4 2" xfId="2142" xr:uid="{00000000-0005-0000-0000-000065160000}"/>
    <cellStyle name="Normal 4 4 2 2" xfId="5115" xr:uid="{00000000-0005-0000-0000-000066160000}"/>
    <cellStyle name="Normal 4 4 3" xfId="3631" xr:uid="{00000000-0005-0000-0000-000067160000}"/>
    <cellStyle name="Normal 4 5" xfId="1555" xr:uid="{00000000-0005-0000-0000-000068160000}"/>
    <cellStyle name="Normal 4 5 2" xfId="4528" xr:uid="{00000000-0005-0000-0000-000069160000}"/>
    <cellStyle name="Normal 4 6" xfId="3028" xr:uid="{00000000-0005-0000-0000-00006A160000}"/>
    <cellStyle name="Normal 4 6 2" xfId="6001" xr:uid="{00000000-0005-0000-0000-00006B160000}"/>
    <cellStyle name="Normal 4 7" xfId="3045" xr:uid="{00000000-0005-0000-0000-00006C160000}"/>
    <cellStyle name="Normal 40" xfId="588" xr:uid="{00000000-0005-0000-0000-00006D160000}"/>
    <cellStyle name="Normal 40 2" xfId="1185" xr:uid="{00000000-0005-0000-0000-00006E160000}"/>
    <cellStyle name="Normal 40 2 2" xfId="2673" xr:uid="{00000000-0005-0000-0000-00006F160000}"/>
    <cellStyle name="Normal 40 2 2 2" xfId="5646" xr:uid="{00000000-0005-0000-0000-000070160000}"/>
    <cellStyle name="Normal 40 2 3" xfId="4162" xr:uid="{00000000-0005-0000-0000-000071160000}"/>
    <cellStyle name="Normal 40 3" xfId="2087" xr:uid="{00000000-0005-0000-0000-000072160000}"/>
    <cellStyle name="Normal 40 3 2" xfId="5060" xr:uid="{00000000-0005-0000-0000-000073160000}"/>
    <cellStyle name="Normal 40 4" xfId="3576" xr:uid="{00000000-0005-0000-0000-000074160000}"/>
    <cellStyle name="Normal 41" xfId="602" xr:uid="{00000000-0005-0000-0000-000075160000}"/>
    <cellStyle name="Normal 41 2" xfId="1199" xr:uid="{00000000-0005-0000-0000-000076160000}"/>
    <cellStyle name="Normal 41 2 2" xfId="2687" xr:uid="{00000000-0005-0000-0000-000077160000}"/>
    <cellStyle name="Normal 41 2 2 2" xfId="5660" xr:uid="{00000000-0005-0000-0000-000078160000}"/>
    <cellStyle name="Normal 41 2 3" xfId="4176" xr:uid="{00000000-0005-0000-0000-000079160000}"/>
    <cellStyle name="Normal 41 3" xfId="2101" xr:uid="{00000000-0005-0000-0000-00007A160000}"/>
    <cellStyle name="Normal 41 3 2" xfId="5074" xr:uid="{00000000-0005-0000-0000-00007B160000}"/>
    <cellStyle name="Normal 41 4" xfId="3590" xr:uid="{00000000-0005-0000-0000-00007C160000}"/>
    <cellStyle name="Normal 42" xfId="616" xr:uid="{00000000-0005-0000-0000-00007D160000}"/>
    <cellStyle name="Normal 42 2" xfId="1213" xr:uid="{00000000-0005-0000-0000-00007E160000}"/>
    <cellStyle name="Normal 42 2 2" xfId="2701" xr:uid="{00000000-0005-0000-0000-00007F160000}"/>
    <cellStyle name="Normal 42 2 2 2" xfId="5674" xr:uid="{00000000-0005-0000-0000-000080160000}"/>
    <cellStyle name="Normal 42 2 3" xfId="4190" xr:uid="{00000000-0005-0000-0000-000081160000}"/>
    <cellStyle name="Normal 42 3" xfId="2115" xr:uid="{00000000-0005-0000-0000-000082160000}"/>
    <cellStyle name="Normal 42 3 2" xfId="5088" xr:uid="{00000000-0005-0000-0000-000083160000}"/>
    <cellStyle name="Normal 42 4" xfId="3604" xr:uid="{00000000-0005-0000-0000-000084160000}"/>
    <cellStyle name="Normal 43" xfId="642" xr:uid="{00000000-0005-0000-0000-000085160000}"/>
    <cellStyle name="Normal 44" xfId="1227" xr:uid="{00000000-0005-0000-0000-000086160000}"/>
    <cellStyle name="Normal 44 2" xfId="2715" xr:uid="{00000000-0005-0000-0000-000087160000}"/>
    <cellStyle name="Normal 44 2 2" xfId="5688" xr:uid="{00000000-0005-0000-0000-000088160000}"/>
    <cellStyle name="Normal 44 3" xfId="4204" xr:uid="{00000000-0005-0000-0000-000089160000}"/>
    <cellStyle name="Normal 45" xfId="1241" xr:uid="{00000000-0005-0000-0000-00008A160000}"/>
    <cellStyle name="Normal 45 2" xfId="2729" xr:uid="{00000000-0005-0000-0000-00008B160000}"/>
    <cellStyle name="Normal 45 2 2" xfId="5702" xr:uid="{00000000-0005-0000-0000-00008C160000}"/>
    <cellStyle name="Normal 45 3" xfId="4218" xr:uid="{00000000-0005-0000-0000-00008D160000}"/>
    <cellStyle name="Normal 46" xfId="1255" xr:uid="{00000000-0005-0000-0000-00008E160000}"/>
    <cellStyle name="Normal 46 2" xfId="2743" xr:uid="{00000000-0005-0000-0000-00008F160000}"/>
    <cellStyle name="Normal 46 2 2" xfId="5716" xr:uid="{00000000-0005-0000-0000-000090160000}"/>
    <cellStyle name="Normal 46 3" xfId="4232" xr:uid="{00000000-0005-0000-0000-000091160000}"/>
    <cellStyle name="Normal 47" xfId="1269" xr:uid="{00000000-0005-0000-0000-000092160000}"/>
    <cellStyle name="Normal 47 2" xfId="2757" xr:uid="{00000000-0005-0000-0000-000093160000}"/>
    <cellStyle name="Normal 47 2 2" xfId="5730" xr:uid="{00000000-0005-0000-0000-000094160000}"/>
    <cellStyle name="Normal 47 3" xfId="4246" xr:uid="{00000000-0005-0000-0000-000095160000}"/>
    <cellStyle name="Normal 48" xfId="1283" xr:uid="{00000000-0005-0000-0000-000096160000}"/>
    <cellStyle name="Normal 48 2" xfId="2771" xr:uid="{00000000-0005-0000-0000-000097160000}"/>
    <cellStyle name="Normal 48 2 2" xfId="5744" xr:uid="{00000000-0005-0000-0000-000098160000}"/>
    <cellStyle name="Normal 48 3" xfId="4260" xr:uid="{00000000-0005-0000-0000-000099160000}"/>
    <cellStyle name="Normal 49" xfId="1297" xr:uid="{00000000-0005-0000-0000-00009A160000}"/>
    <cellStyle name="Normal 49 2" xfId="2785" xr:uid="{00000000-0005-0000-0000-00009B160000}"/>
    <cellStyle name="Normal 49 2 2" xfId="5758" xr:uid="{00000000-0005-0000-0000-00009C160000}"/>
    <cellStyle name="Normal 49 3" xfId="4274" xr:uid="{00000000-0005-0000-0000-00009D160000}"/>
    <cellStyle name="Normal 5" xfId="53" xr:uid="{00000000-0005-0000-0000-00009E160000}"/>
    <cellStyle name="Normal 5 2" xfId="156" xr:uid="{00000000-0005-0000-0000-00009F160000}"/>
    <cellStyle name="Normal 5 2 2" xfId="757" xr:uid="{00000000-0005-0000-0000-0000A0160000}"/>
    <cellStyle name="Normal 5 2 2 2" xfId="2245" xr:uid="{00000000-0005-0000-0000-0000A1160000}"/>
    <cellStyle name="Normal 5 2 2 2 2" xfId="5218" xr:uid="{00000000-0005-0000-0000-0000A2160000}"/>
    <cellStyle name="Normal 5 2 2 3" xfId="3734" xr:uid="{00000000-0005-0000-0000-0000A3160000}"/>
    <cellStyle name="Normal 5 2 3" xfId="1659" xr:uid="{00000000-0005-0000-0000-0000A4160000}"/>
    <cellStyle name="Normal 5 2 3 2" xfId="4632" xr:uid="{00000000-0005-0000-0000-0000A5160000}"/>
    <cellStyle name="Normal 5 2 4" xfId="3148" xr:uid="{00000000-0005-0000-0000-0000A6160000}"/>
    <cellStyle name="Normal 5 3" xfId="655" xr:uid="{00000000-0005-0000-0000-0000A7160000}"/>
    <cellStyle name="Normal 5 3 2" xfId="2144" xr:uid="{00000000-0005-0000-0000-0000A8160000}"/>
    <cellStyle name="Normal 5 3 2 2" xfId="5117" xr:uid="{00000000-0005-0000-0000-0000A9160000}"/>
    <cellStyle name="Normal 5 3 3" xfId="3633" xr:uid="{00000000-0005-0000-0000-0000AA160000}"/>
    <cellStyle name="Normal 5 4" xfId="1538" xr:uid="{00000000-0005-0000-0000-0000AB160000}"/>
    <cellStyle name="Normal 5 5" xfId="1557" xr:uid="{00000000-0005-0000-0000-0000AC160000}"/>
    <cellStyle name="Normal 5 5 2" xfId="4530" xr:uid="{00000000-0005-0000-0000-0000AD160000}"/>
    <cellStyle name="Normal 5 6" xfId="3047" xr:uid="{00000000-0005-0000-0000-0000AE160000}"/>
    <cellStyle name="Normal 50" xfId="1311" xr:uid="{00000000-0005-0000-0000-0000AF160000}"/>
    <cellStyle name="Normal 50 2" xfId="2799" xr:uid="{00000000-0005-0000-0000-0000B0160000}"/>
    <cellStyle name="Normal 50 2 2" xfId="5772" xr:uid="{00000000-0005-0000-0000-0000B1160000}"/>
    <cellStyle name="Normal 50 3" xfId="4288" xr:uid="{00000000-0005-0000-0000-0000B2160000}"/>
    <cellStyle name="Normal 51" xfId="1325" xr:uid="{00000000-0005-0000-0000-0000B3160000}"/>
    <cellStyle name="Normal 51 2" xfId="2813" xr:uid="{00000000-0005-0000-0000-0000B4160000}"/>
    <cellStyle name="Normal 51 2 2" xfId="5786" xr:uid="{00000000-0005-0000-0000-0000B5160000}"/>
    <cellStyle name="Normal 51 3" xfId="4302" xr:uid="{00000000-0005-0000-0000-0000B6160000}"/>
    <cellStyle name="Normal 52" xfId="1326" xr:uid="{00000000-0005-0000-0000-0000B7160000}"/>
    <cellStyle name="Normal 52 2" xfId="2814" xr:uid="{00000000-0005-0000-0000-0000B8160000}"/>
    <cellStyle name="Normal 52 2 2" xfId="5787" xr:uid="{00000000-0005-0000-0000-0000B9160000}"/>
    <cellStyle name="Normal 52 3" xfId="4303" xr:uid="{00000000-0005-0000-0000-0000BA160000}"/>
    <cellStyle name="Normal 53" xfId="1340" xr:uid="{00000000-0005-0000-0000-0000BB160000}"/>
    <cellStyle name="Normal 53 2" xfId="2828" xr:uid="{00000000-0005-0000-0000-0000BC160000}"/>
    <cellStyle name="Normal 53 2 2" xfId="5801" xr:uid="{00000000-0005-0000-0000-0000BD160000}"/>
    <cellStyle name="Normal 53 3" xfId="4317" xr:uid="{00000000-0005-0000-0000-0000BE160000}"/>
    <cellStyle name="Normal 54" xfId="1354" xr:uid="{00000000-0005-0000-0000-0000BF160000}"/>
    <cellStyle name="Normal 54 2" xfId="2842" xr:uid="{00000000-0005-0000-0000-0000C0160000}"/>
    <cellStyle name="Normal 54 2 2" xfId="5815" xr:uid="{00000000-0005-0000-0000-0000C1160000}"/>
    <cellStyle name="Normal 54 3" xfId="4331" xr:uid="{00000000-0005-0000-0000-0000C2160000}"/>
    <cellStyle name="Normal 55" xfId="1368" xr:uid="{00000000-0005-0000-0000-0000C3160000}"/>
    <cellStyle name="Normal 55 2" xfId="2856" xr:uid="{00000000-0005-0000-0000-0000C4160000}"/>
    <cellStyle name="Normal 55 2 2" xfId="5829" xr:uid="{00000000-0005-0000-0000-0000C5160000}"/>
    <cellStyle name="Normal 55 3" xfId="4345" xr:uid="{00000000-0005-0000-0000-0000C6160000}"/>
    <cellStyle name="Normal 56" xfId="1382" xr:uid="{00000000-0005-0000-0000-0000C7160000}"/>
    <cellStyle name="Normal 56 2" xfId="2870" xr:uid="{00000000-0005-0000-0000-0000C8160000}"/>
    <cellStyle name="Normal 56 2 2" xfId="5843" xr:uid="{00000000-0005-0000-0000-0000C9160000}"/>
    <cellStyle name="Normal 56 3" xfId="4359" xr:uid="{00000000-0005-0000-0000-0000CA160000}"/>
    <cellStyle name="Normal 57" xfId="1396" xr:uid="{00000000-0005-0000-0000-0000CB160000}"/>
    <cellStyle name="Normal 57 2" xfId="2884" xr:uid="{00000000-0005-0000-0000-0000CC160000}"/>
    <cellStyle name="Normal 57 2 2" xfId="5857" xr:uid="{00000000-0005-0000-0000-0000CD160000}"/>
    <cellStyle name="Normal 57 3" xfId="4373" xr:uid="{00000000-0005-0000-0000-0000CE160000}"/>
    <cellStyle name="Normal 58" xfId="1410" xr:uid="{00000000-0005-0000-0000-0000CF160000}"/>
    <cellStyle name="Normal 58 2" xfId="2898" xr:uid="{00000000-0005-0000-0000-0000D0160000}"/>
    <cellStyle name="Normal 58 2 2" xfId="5871" xr:uid="{00000000-0005-0000-0000-0000D1160000}"/>
    <cellStyle name="Normal 58 3" xfId="4387" xr:uid="{00000000-0005-0000-0000-0000D2160000}"/>
    <cellStyle name="Normal 59" xfId="1424" xr:uid="{00000000-0005-0000-0000-0000D3160000}"/>
    <cellStyle name="Normal 59 2" xfId="2912" xr:uid="{00000000-0005-0000-0000-0000D4160000}"/>
    <cellStyle name="Normal 59 2 2" xfId="5885" xr:uid="{00000000-0005-0000-0000-0000D5160000}"/>
    <cellStyle name="Normal 59 3" xfId="4401" xr:uid="{00000000-0005-0000-0000-0000D6160000}"/>
    <cellStyle name="Normal 6" xfId="67" xr:uid="{00000000-0005-0000-0000-0000D7160000}"/>
    <cellStyle name="Normal 6 2" xfId="170" xr:uid="{00000000-0005-0000-0000-0000D8160000}"/>
    <cellStyle name="Normal 6 2 2" xfId="771" xr:uid="{00000000-0005-0000-0000-0000D9160000}"/>
    <cellStyle name="Normal 6 2 2 2" xfId="2259" xr:uid="{00000000-0005-0000-0000-0000DA160000}"/>
    <cellStyle name="Normal 6 2 2 2 2" xfId="5232" xr:uid="{00000000-0005-0000-0000-0000DB160000}"/>
    <cellStyle name="Normal 6 2 2 3" xfId="3748" xr:uid="{00000000-0005-0000-0000-0000DC160000}"/>
    <cellStyle name="Normal 6 2 3" xfId="1673" xr:uid="{00000000-0005-0000-0000-0000DD160000}"/>
    <cellStyle name="Normal 6 2 3 2" xfId="4646" xr:uid="{00000000-0005-0000-0000-0000DE160000}"/>
    <cellStyle name="Normal 6 2 4" xfId="3162" xr:uid="{00000000-0005-0000-0000-0000DF160000}"/>
    <cellStyle name="Normal 6 3" xfId="669" xr:uid="{00000000-0005-0000-0000-0000E0160000}"/>
    <cellStyle name="Normal 6 3 2" xfId="2158" xr:uid="{00000000-0005-0000-0000-0000E1160000}"/>
    <cellStyle name="Normal 6 3 2 2" xfId="5131" xr:uid="{00000000-0005-0000-0000-0000E2160000}"/>
    <cellStyle name="Normal 6 3 3" xfId="3647" xr:uid="{00000000-0005-0000-0000-0000E3160000}"/>
    <cellStyle name="Normal 6 4" xfId="1539" xr:uid="{00000000-0005-0000-0000-0000E4160000}"/>
    <cellStyle name="Normal 6 5" xfId="1571" xr:uid="{00000000-0005-0000-0000-0000E5160000}"/>
    <cellStyle name="Normal 6 5 2" xfId="4544" xr:uid="{00000000-0005-0000-0000-0000E6160000}"/>
    <cellStyle name="Normal 6 6" xfId="3030" xr:uid="{00000000-0005-0000-0000-0000E7160000}"/>
    <cellStyle name="Normal 6 6 2" xfId="6003" xr:uid="{00000000-0005-0000-0000-0000E8160000}"/>
    <cellStyle name="Normal 6 7" xfId="3061" xr:uid="{00000000-0005-0000-0000-0000E9160000}"/>
    <cellStyle name="Normal 60" xfId="1438" xr:uid="{00000000-0005-0000-0000-0000EA160000}"/>
    <cellStyle name="Normal 60 2" xfId="2926" xr:uid="{00000000-0005-0000-0000-0000EB160000}"/>
    <cellStyle name="Normal 60 2 2" xfId="5899" xr:uid="{00000000-0005-0000-0000-0000EC160000}"/>
    <cellStyle name="Normal 60 3" xfId="4415" xr:uid="{00000000-0005-0000-0000-0000ED160000}"/>
    <cellStyle name="Normal 61" xfId="1452" xr:uid="{00000000-0005-0000-0000-0000EE160000}"/>
    <cellStyle name="Normal 61 2" xfId="2940" xr:uid="{00000000-0005-0000-0000-0000EF160000}"/>
    <cellStyle name="Normal 61 2 2" xfId="5913" xr:uid="{00000000-0005-0000-0000-0000F0160000}"/>
    <cellStyle name="Normal 61 3" xfId="4429" xr:uid="{00000000-0005-0000-0000-0000F1160000}"/>
    <cellStyle name="Normal 62" xfId="1466" xr:uid="{00000000-0005-0000-0000-0000F2160000}"/>
    <cellStyle name="Normal 62 2" xfId="1494" xr:uid="{00000000-0005-0000-0000-0000F3160000}"/>
    <cellStyle name="Normal 62 2 2" xfId="2982" xr:uid="{00000000-0005-0000-0000-0000F4160000}"/>
    <cellStyle name="Normal 62 2 2 2" xfId="5955" xr:uid="{00000000-0005-0000-0000-0000F5160000}"/>
    <cellStyle name="Normal 62 2 3" xfId="4471" xr:uid="{00000000-0005-0000-0000-0000F6160000}"/>
    <cellStyle name="Normal 62 3" xfId="2954" xr:uid="{00000000-0005-0000-0000-0000F7160000}"/>
    <cellStyle name="Normal 62 3 2" xfId="5927" xr:uid="{00000000-0005-0000-0000-0000F8160000}"/>
    <cellStyle name="Normal 62 4" xfId="4443" xr:uid="{00000000-0005-0000-0000-0000F9160000}"/>
    <cellStyle name="Normal 63" xfId="1480" xr:uid="{00000000-0005-0000-0000-0000FA160000}"/>
    <cellStyle name="Normal 63 2" xfId="2968" xr:uid="{00000000-0005-0000-0000-0000FB160000}"/>
    <cellStyle name="Normal 63 2 2" xfId="5941" xr:uid="{00000000-0005-0000-0000-0000FC160000}"/>
    <cellStyle name="Normal 63 3" xfId="4457" xr:uid="{00000000-0005-0000-0000-0000FD160000}"/>
    <cellStyle name="Normal 64" xfId="1508" xr:uid="{00000000-0005-0000-0000-0000FE160000}"/>
    <cellStyle name="Normal 64 2" xfId="2996" xr:uid="{00000000-0005-0000-0000-0000FF160000}"/>
    <cellStyle name="Normal 64 2 2" xfId="5969" xr:uid="{00000000-0005-0000-0000-000000170000}"/>
    <cellStyle name="Normal 64 3" xfId="4485" xr:uid="{00000000-0005-0000-0000-000001170000}"/>
    <cellStyle name="Normal 65" xfId="1522" xr:uid="{00000000-0005-0000-0000-000002170000}"/>
    <cellStyle name="Normal 65 2" xfId="3010" xr:uid="{00000000-0005-0000-0000-000003170000}"/>
    <cellStyle name="Normal 65 2 2" xfId="5983" xr:uid="{00000000-0005-0000-0000-000004170000}"/>
    <cellStyle name="Normal 65 3" xfId="4499" xr:uid="{00000000-0005-0000-0000-000005170000}"/>
    <cellStyle name="Normal 66" xfId="1537" xr:uid="{00000000-0005-0000-0000-000006170000}"/>
    <cellStyle name="Normal 67" xfId="3031" xr:uid="{00000000-0005-0000-0000-000007170000}"/>
    <cellStyle name="Normal 7" xfId="81" xr:uid="{00000000-0005-0000-0000-000008170000}"/>
    <cellStyle name="Normal 7 2" xfId="184" xr:uid="{00000000-0005-0000-0000-000009170000}"/>
    <cellStyle name="Normal 7 2 2" xfId="785" xr:uid="{00000000-0005-0000-0000-00000A170000}"/>
    <cellStyle name="Normal 7 2 2 2" xfId="2273" xr:uid="{00000000-0005-0000-0000-00000B170000}"/>
    <cellStyle name="Normal 7 2 2 2 2" xfId="5246" xr:uid="{00000000-0005-0000-0000-00000C170000}"/>
    <cellStyle name="Normal 7 2 2 3" xfId="3762" xr:uid="{00000000-0005-0000-0000-00000D170000}"/>
    <cellStyle name="Normal 7 2 3" xfId="1687" xr:uid="{00000000-0005-0000-0000-00000E170000}"/>
    <cellStyle name="Normal 7 2 3 2" xfId="4660" xr:uid="{00000000-0005-0000-0000-00000F170000}"/>
    <cellStyle name="Normal 7 2 4" xfId="3176" xr:uid="{00000000-0005-0000-0000-000010170000}"/>
    <cellStyle name="Normal 7 3" xfId="683" xr:uid="{00000000-0005-0000-0000-000011170000}"/>
    <cellStyle name="Normal 7 3 2" xfId="2172" xr:uid="{00000000-0005-0000-0000-000012170000}"/>
    <cellStyle name="Normal 7 3 2 2" xfId="5145" xr:uid="{00000000-0005-0000-0000-000013170000}"/>
    <cellStyle name="Normal 7 3 3" xfId="3661" xr:uid="{00000000-0005-0000-0000-000014170000}"/>
    <cellStyle name="Normal 7 4" xfId="1585" xr:uid="{00000000-0005-0000-0000-000015170000}"/>
    <cellStyle name="Normal 7 4 2" xfId="4558" xr:uid="{00000000-0005-0000-0000-000016170000}"/>
    <cellStyle name="Normal 7 5" xfId="3024" xr:uid="{00000000-0005-0000-0000-000017170000}"/>
    <cellStyle name="Normal 7 5 2" xfId="5997" xr:uid="{00000000-0005-0000-0000-000018170000}"/>
    <cellStyle name="Normal 7 6" xfId="3075" xr:uid="{00000000-0005-0000-0000-000019170000}"/>
    <cellStyle name="Normal 8" xfId="95" xr:uid="{00000000-0005-0000-0000-00001A170000}"/>
    <cellStyle name="Normal 8 2" xfId="198" xr:uid="{00000000-0005-0000-0000-00001B170000}"/>
    <cellStyle name="Normal 8 2 2" xfId="799" xr:uid="{00000000-0005-0000-0000-00001C170000}"/>
    <cellStyle name="Normal 8 2 2 2" xfId="2287" xr:uid="{00000000-0005-0000-0000-00001D170000}"/>
    <cellStyle name="Normal 8 2 2 2 2" xfId="5260" xr:uid="{00000000-0005-0000-0000-00001E170000}"/>
    <cellStyle name="Normal 8 2 2 3" xfId="3776" xr:uid="{00000000-0005-0000-0000-00001F170000}"/>
    <cellStyle name="Normal 8 2 3" xfId="1701" xr:uid="{00000000-0005-0000-0000-000020170000}"/>
    <cellStyle name="Normal 8 2 3 2" xfId="4674" xr:uid="{00000000-0005-0000-0000-000021170000}"/>
    <cellStyle name="Normal 8 2 4" xfId="3190" xr:uid="{00000000-0005-0000-0000-000022170000}"/>
    <cellStyle name="Normal 8 3" xfId="697" xr:uid="{00000000-0005-0000-0000-000023170000}"/>
    <cellStyle name="Normal 8 3 2" xfId="2186" xr:uid="{00000000-0005-0000-0000-000024170000}"/>
    <cellStyle name="Normal 8 3 2 2" xfId="5159" xr:uid="{00000000-0005-0000-0000-000025170000}"/>
    <cellStyle name="Normal 8 3 3" xfId="3675" xr:uid="{00000000-0005-0000-0000-000026170000}"/>
    <cellStyle name="Normal 8 4" xfId="1599" xr:uid="{00000000-0005-0000-0000-000027170000}"/>
    <cellStyle name="Normal 8 4 2" xfId="4572" xr:uid="{00000000-0005-0000-0000-000028170000}"/>
    <cellStyle name="Normal 8 5" xfId="3026" xr:uid="{00000000-0005-0000-0000-000029170000}"/>
    <cellStyle name="Normal 8 5 2" xfId="5999" xr:uid="{00000000-0005-0000-0000-00002A170000}"/>
    <cellStyle name="Normal 8 6" xfId="3089" xr:uid="{00000000-0005-0000-0000-00002B170000}"/>
    <cellStyle name="Normal 9" xfId="109" xr:uid="{00000000-0005-0000-0000-00002C170000}"/>
    <cellStyle name="Normal 9 2" xfId="212" xr:uid="{00000000-0005-0000-0000-00002D170000}"/>
    <cellStyle name="Normal 9 2 2" xfId="813" xr:uid="{00000000-0005-0000-0000-00002E170000}"/>
    <cellStyle name="Normal 9 2 2 2" xfId="2301" xr:uid="{00000000-0005-0000-0000-00002F170000}"/>
    <cellStyle name="Normal 9 2 2 2 2" xfId="5274" xr:uid="{00000000-0005-0000-0000-000030170000}"/>
    <cellStyle name="Normal 9 2 2 3" xfId="3790" xr:uid="{00000000-0005-0000-0000-000031170000}"/>
    <cellStyle name="Normal 9 2 3" xfId="1715" xr:uid="{00000000-0005-0000-0000-000032170000}"/>
    <cellStyle name="Normal 9 2 3 2" xfId="4688" xr:uid="{00000000-0005-0000-0000-000033170000}"/>
    <cellStyle name="Normal 9 2 4" xfId="3204" xr:uid="{00000000-0005-0000-0000-000034170000}"/>
    <cellStyle name="Normal 9 3" xfId="240" xr:uid="{00000000-0005-0000-0000-000035170000}"/>
    <cellStyle name="Normal 9 3 2" xfId="384" xr:uid="{00000000-0005-0000-0000-000036170000}"/>
    <cellStyle name="Normal 9 3 2 2" xfId="400" xr:uid="{00000000-0005-0000-0000-000037170000}"/>
    <cellStyle name="Normal 9 3 2 2 2" xfId="998" xr:uid="{00000000-0005-0000-0000-000038170000}"/>
    <cellStyle name="Normal 9 3 2 2 2 2" xfId="2486" xr:uid="{00000000-0005-0000-0000-000039170000}"/>
    <cellStyle name="Normal 9 3 2 2 2 2 2" xfId="5459" xr:uid="{00000000-0005-0000-0000-00003A170000}"/>
    <cellStyle name="Normal 9 3 2 2 2 3" xfId="3975" xr:uid="{00000000-0005-0000-0000-00003B170000}"/>
    <cellStyle name="Normal 9 3 2 2 3" xfId="1900" xr:uid="{00000000-0005-0000-0000-00003C170000}"/>
    <cellStyle name="Normal 9 3 2 2 3 2" xfId="4873" xr:uid="{00000000-0005-0000-0000-00003D170000}"/>
    <cellStyle name="Normal 9 3 2 2 4" xfId="3389" xr:uid="{00000000-0005-0000-0000-00003E170000}"/>
    <cellStyle name="Normal 9 3 2 3" xfId="983" xr:uid="{00000000-0005-0000-0000-00003F170000}"/>
    <cellStyle name="Normal 9 3 2 3 2" xfId="2471" xr:uid="{00000000-0005-0000-0000-000040170000}"/>
    <cellStyle name="Normal 9 3 2 3 2 2" xfId="5444" xr:uid="{00000000-0005-0000-0000-000041170000}"/>
    <cellStyle name="Normal 9 3 2 3 3" xfId="3960" xr:uid="{00000000-0005-0000-0000-000042170000}"/>
    <cellStyle name="Normal 9 3 2 4" xfId="1885" xr:uid="{00000000-0005-0000-0000-000043170000}"/>
    <cellStyle name="Normal 9 3 2 4 2" xfId="4858" xr:uid="{00000000-0005-0000-0000-000044170000}"/>
    <cellStyle name="Normal 9 3 2 5" xfId="3374" xr:uid="{00000000-0005-0000-0000-000045170000}"/>
    <cellStyle name="Normal 9 3 3" xfId="841" xr:uid="{00000000-0005-0000-0000-000046170000}"/>
    <cellStyle name="Normal 9 3 3 2" xfId="2329" xr:uid="{00000000-0005-0000-0000-000047170000}"/>
    <cellStyle name="Normal 9 3 3 2 2" xfId="5302" xr:uid="{00000000-0005-0000-0000-000048170000}"/>
    <cellStyle name="Normal 9 3 3 3" xfId="3818" xr:uid="{00000000-0005-0000-0000-000049170000}"/>
    <cellStyle name="Normal 9 3 4" xfId="1743" xr:uid="{00000000-0005-0000-0000-00004A170000}"/>
    <cellStyle name="Normal 9 3 4 2" xfId="4716" xr:uid="{00000000-0005-0000-0000-00004B170000}"/>
    <cellStyle name="Normal 9 3 5" xfId="3232" xr:uid="{00000000-0005-0000-0000-00004C170000}"/>
    <cellStyle name="Normal 9 4" xfId="711" xr:uid="{00000000-0005-0000-0000-00004D170000}"/>
    <cellStyle name="Normal 9 4 2" xfId="2200" xr:uid="{00000000-0005-0000-0000-00004E170000}"/>
    <cellStyle name="Normal 9 4 2 2" xfId="5173" xr:uid="{00000000-0005-0000-0000-00004F170000}"/>
    <cellStyle name="Normal 9 4 3" xfId="3689" xr:uid="{00000000-0005-0000-0000-000050170000}"/>
    <cellStyle name="Normal 9 5" xfId="1613" xr:uid="{00000000-0005-0000-0000-000051170000}"/>
    <cellStyle name="Normal 9 5 2" xfId="4586" xr:uid="{00000000-0005-0000-0000-000052170000}"/>
    <cellStyle name="Normal 9 6" xfId="3103" xr:uid="{00000000-0005-0000-0000-000053170000}"/>
    <cellStyle name="Normal_0.0" xfId="531" xr:uid="{00000000-0005-0000-0000-000054170000}"/>
    <cellStyle name="Normal_3.3" xfId="1540" xr:uid="{00000000-0005-0000-0000-000056170000}"/>
    <cellStyle name="Normal_ADP_0.3_Tabellmall" xfId="9" xr:uid="{00000000-0005-0000-0000-000057170000}"/>
    <cellStyle name="Procent" xfId="1536" builtinId="5"/>
    <cellStyle name="Procent 2" xfId="382" xr:uid="{00000000-0005-0000-0000-000059170000}"/>
    <cellStyle name="Procent 3" xfId="4513" xr:uid="{00000000-0005-0000-0000-00005A170000}"/>
    <cellStyle name="Resultat" xfId="383" xr:uid="{00000000-0005-0000-0000-00005B170000}"/>
    <cellStyle name="Rubrik" xfId="11" builtinId="15" customBuiltin="1"/>
    <cellStyle name="Rubrik 1" xfId="12" builtinId="16" customBuiltin="1"/>
    <cellStyle name="Rubrik 2" xfId="13" builtinId="17" customBuiltin="1"/>
    <cellStyle name="Rubrik 3" xfId="14" builtinId="18" customBuiltin="1"/>
    <cellStyle name="Rubrik 4" xfId="15" builtinId="19" customBuiltin="1"/>
    <cellStyle name="Rubrik 5" xfId="645" xr:uid="{00000000-0005-0000-0000-000061170000}"/>
    <cellStyle name="Summa" xfId="26" builtinId="25" customBuiltin="1"/>
    <cellStyle name="Tusental" xfId="1" builtinId="3"/>
    <cellStyle name="Tusental 2" xfId="152" xr:uid="{00000000-0005-0000-0000-000064170000}"/>
    <cellStyle name="Tusental 2 2" xfId="753" xr:uid="{00000000-0005-0000-0000-000065170000}"/>
    <cellStyle name="Tusental 2 3" xfId="1655" xr:uid="{00000000-0005-0000-0000-000066170000}"/>
    <cellStyle name="Tusental 2 3 2" xfId="4628" xr:uid="{00000000-0005-0000-0000-000067170000}"/>
    <cellStyle name="Tusental 3" xfId="241" xr:uid="{00000000-0005-0000-0000-000068170000}"/>
    <cellStyle name="Tusental 3 2" xfId="842" xr:uid="{00000000-0005-0000-0000-000069170000}"/>
    <cellStyle name="Tusental 3 2 2" xfId="2330" xr:uid="{00000000-0005-0000-0000-00006A170000}"/>
    <cellStyle name="Tusental 3 2 2 2" xfId="5303" xr:uid="{00000000-0005-0000-0000-00006B170000}"/>
    <cellStyle name="Tusental 3 2 3" xfId="3819" xr:uid="{00000000-0005-0000-0000-00006C170000}"/>
    <cellStyle name="Tusental 3 3" xfId="1744" xr:uid="{00000000-0005-0000-0000-00006D170000}"/>
    <cellStyle name="Tusental 3 3 2" xfId="4717" xr:uid="{00000000-0005-0000-0000-00006E170000}"/>
    <cellStyle name="Tusental 3 4" xfId="3233" xr:uid="{00000000-0005-0000-0000-00006F170000}"/>
    <cellStyle name="Tusental 4" xfId="643" xr:uid="{00000000-0005-0000-0000-000070170000}"/>
    <cellStyle name="Tusental 5" xfId="1541" xr:uid="{00000000-0005-0000-0000-000071170000}"/>
    <cellStyle name="Tusental 5 2" xfId="4514" xr:uid="{00000000-0005-0000-0000-000072170000}"/>
    <cellStyle name="Utdata" xfId="20" builtinId="21" customBuiltin="1"/>
    <cellStyle name="Varningstext" xfId="24" builtinId="11" customBuiltin="1"/>
  </cellStyles>
  <dxfs count="0"/>
  <tableStyles count="0" defaultTableStyle="TableStyleMedium9" defaultPivotStyle="PivotStyleLight16"/>
  <colors>
    <mruColors>
      <color rgb="FF52AF32"/>
      <color rgb="FF003E1C"/>
      <color rgb="FF0000FF"/>
      <color rgb="FFCC0000"/>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7</xdr:row>
      <xdr:rowOff>19051</xdr:rowOff>
    </xdr:from>
    <xdr:to>
      <xdr:col>5</xdr:col>
      <xdr:colOff>66675</xdr:colOff>
      <xdr:row>10</xdr:row>
      <xdr:rowOff>197640</xdr:rowOff>
    </xdr:to>
    <xdr:pic>
      <xdr:nvPicPr>
        <xdr:cNvPr id="2" name="Bildobjekt 1">
          <a:extLst>
            <a:ext uri="{FF2B5EF4-FFF2-40B4-BE49-F238E27FC236}">
              <a16:creationId xmlns:a16="http://schemas.microsoft.com/office/drawing/2014/main" id="{ABF503B8-F4C5-489B-94E2-C8AE404392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 y="1400176"/>
          <a:ext cx="2390775" cy="664364"/>
        </a:xfrm>
        <a:prstGeom prst="rect">
          <a:avLst/>
        </a:prstGeom>
      </xdr:spPr>
    </xdr:pic>
    <xdr:clientData/>
  </xdr:twoCellAnchor>
  <xdr:twoCellAnchor editAs="oneCell">
    <xdr:from>
      <xdr:col>6</xdr:col>
      <xdr:colOff>123825</xdr:colOff>
      <xdr:row>8</xdr:row>
      <xdr:rowOff>95250</xdr:rowOff>
    </xdr:from>
    <xdr:to>
      <xdr:col>11</xdr:col>
      <xdr:colOff>485775</xdr:colOff>
      <xdr:row>10</xdr:row>
      <xdr:rowOff>245932</xdr:rowOff>
    </xdr:to>
    <xdr:pic>
      <xdr:nvPicPr>
        <xdr:cNvPr id="3" name="Bildobjekt 2">
          <a:extLst>
            <a:ext uri="{FF2B5EF4-FFF2-40B4-BE49-F238E27FC236}">
              <a16:creationId xmlns:a16="http://schemas.microsoft.com/office/drawing/2014/main" id="{E6A96806-4B5B-42EE-B31D-038E7311C6D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97" t="36519" r="6131" b="46123"/>
        <a:stretch/>
      </xdr:blipFill>
      <xdr:spPr bwMode="auto">
        <a:xfrm>
          <a:off x="3781425" y="1638300"/>
          <a:ext cx="3409950" cy="474532"/>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381000</xdr:colOff>
      <xdr:row>79</xdr:row>
      <xdr:rowOff>121285</xdr:rowOff>
    </xdr:to>
    <xdr:pic>
      <xdr:nvPicPr>
        <xdr:cNvPr id="2" name="Bildobjekt 1">
          <a:extLst>
            <a:ext uri="{FF2B5EF4-FFF2-40B4-BE49-F238E27FC236}">
              <a16:creationId xmlns:a16="http://schemas.microsoft.com/office/drawing/2014/main" id="{386FD89B-3771-450E-BA60-A480071EB53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1120140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1</xdr:col>
      <xdr:colOff>495300</xdr:colOff>
      <xdr:row>28</xdr:row>
      <xdr:rowOff>121285</xdr:rowOff>
    </xdr:to>
    <xdr:pic>
      <xdr:nvPicPr>
        <xdr:cNvPr id="2" name="Bildobjekt 1">
          <a:extLst>
            <a:ext uri="{FF2B5EF4-FFF2-40B4-BE49-F238E27FC236}">
              <a16:creationId xmlns:a16="http://schemas.microsoft.com/office/drawing/2014/main" id="{02DF628E-1CEF-499D-A258-96068F9B1F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358140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1</xdr:col>
      <xdr:colOff>419100</xdr:colOff>
      <xdr:row>44</xdr:row>
      <xdr:rowOff>121285</xdr:rowOff>
    </xdr:to>
    <xdr:pic>
      <xdr:nvPicPr>
        <xdr:cNvPr id="2" name="Bildobjekt 1">
          <a:extLst>
            <a:ext uri="{FF2B5EF4-FFF2-40B4-BE49-F238E27FC236}">
              <a16:creationId xmlns:a16="http://schemas.microsoft.com/office/drawing/2014/main" id="{EB797D6F-A1BB-4797-AE02-FB24C3DADD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58483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57</xdr:row>
      <xdr:rowOff>0</xdr:rowOff>
    </xdr:from>
    <xdr:to>
      <xdr:col>1</xdr:col>
      <xdr:colOff>1104900</xdr:colOff>
      <xdr:row>58</xdr:row>
      <xdr:rowOff>121285</xdr:rowOff>
    </xdr:to>
    <xdr:pic>
      <xdr:nvPicPr>
        <xdr:cNvPr id="2" name="Bildobjekt 1">
          <a:extLst>
            <a:ext uri="{FF2B5EF4-FFF2-40B4-BE49-F238E27FC236}">
              <a16:creationId xmlns:a16="http://schemas.microsoft.com/office/drawing/2014/main" id="{6FBFA16C-AA1F-431F-BFFA-AFBA8155BAB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7858125"/>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981075</xdr:colOff>
      <xdr:row>0</xdr:row>
      <xdr:rowOff>0</xdr:rowOff>
    </xdr:from>
    <xdr:to>
      <xdr:col>11</xdr:col>
      <xdr:colOff>981075</xdr:colOff>
      <xdr:row>1</xdr:row>
      <xdr:rowOff>0</xdr:rowOff>
    </xdr:to>
    <xdr:pic>
      <xdr:nvPicPr>
        <xdr:cNvPr id="2" name="Picture 1" descr="&#10;Ingår i Sveriges officiella statistik">
          <a:extLst>
            <a:ext uri="{FF2B5EF4-FFF2-40B4-BE49-F238E27FC236}">
              <a16:creationId xmlns:a16="http://schemas.microsoft.com/office/drawing/2014/main" id="{ECB8C15F-A4C5-41BC-9CC5-C742A9321F9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334750" y="0"/>
          <a:ext cx="0" cy="142875"/>
        </a:xfrm>
        <a:prstGeom prst="rect">
          <a:avLst/>
        </a:prstGeom>
        <a:noFill/>
      </xdr:spPr>
    </xdr:pic>
    <xdr:clientData/>
  </xdr:twoCellAnchor>
  <xdr:twoCellAnchor editAs="oneCell">
    <xdr:from>
      <xdr:col>0</xdr:col>
      <xdr:colOff>0</xdr:colOff>
      <xdr:row>75</xdr:row>
      <xdr:rowOff>0</xdr:rowOff>
    </xdr:from>
    <xdr:to>
      <xdr:col>1</xdr:col>
      <xdr:colOff>381000</xdr:colOff>
      <xdr:row>76</xdr:row>
      <xdr:rowOff>121285</xdr:rowOff>
    </xdr:to>
    <xdr:pic>
      <xdr:nvPicPr>
        <xdr:cNvPr id="3" name="Bildobjekt 2">
          <a:extLst>
            <a:ext uri="{FF2B5EF4-FFF2-40B4-BE49-F238E27FC236}">
              <a16:creationId xmlns:a16="http://schemas.microsoft.com/office/drawing/2014/main" id="{AD61D5AF-B4CE-4D08-8F1C-6D85C5A7175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97" t="36519" r="6131" b="46123"/>
        <a:stretch/>
      </xdr:blipFill>
      <xdr:spPr bwMode="auto">
        <a:xfrm>
          <a:off x="0" y="10429875"/>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134</xdr:row>
      <xdr:rowOff>0</xdr:rowOff>
    </xdr:from>
    <xdr:to>
      <xdr:col>2</xdr:col>
      <xdr:colOff>28575</xdr:colOff>
      <xdr:row>135</xdr:row>
      <xdr:rowOff>102235</xdr:rowOff>
    </xdr:to>
    <xdr:pic>
      <xdr:nvPicPr>
        <xdr:cNvPr id="4" name="Bildobjekt 3">
          <a:extLst>
            <a:ext uri="{FF2B5EF4-FFF2-40B4-BE49-F238E27FC236}">
              <a16:creationId xmlns:a16="http://schemas.microsoft.com/office/drawing/2014/main" id="{689B190F-1A59-460A-8252-86D4F21B8A1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188785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18</xdr:col>
      <xdr:colOff>371475</xdr:colOff>
      <xdr:row>0</xdr:row>
      <xdr:rowOff>47625</xdr:rowOff>
    </xdr:from>
    <xdr:to>
      <xdr:col>18</xdr:col>
      <xdr:colOff>371475</xdr:colOff>
      <xdr:row>2</xdr:row>
      <xdr:rowOff>28575</xdr:rowOff>
    </xdr:to>
    <xdr:pic>
      <xdr:nvPicPr>
        <xdr:cNvPr id="3" name="Picture 1" descr="&#10;Ingår i Sveriges officiella statistik">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05750" y="47625"/>
          <a:ext cx="0" cy="152400"/>
        </a:xfrm>
        <a:prstGeom prst="rect">
          <a:avLst/>
        </a:prstGeom>
        <a:noFill/>
      </xdr:spPr>
    </xdr:pic>
    <xdr:clientData/>
  </xdr:twoCellAnchor>
  <xdr:twoCellAnchor editAs="oneCell">
    <xdr:from>
      <xdr:col>0</xdr:col>
      <xdr:colOff>0</xdr:colOff>
      <xdr:row>160</xdr:row>
      <xdr:rowOff>47625</xdr:rowOff>
    </xdr:from>
    <xdr:to>
      <xdr:col>2</xdr:col>
      <xdr:colOff>19050</xdr:colOff>
      <xdr:row>161</xdr:row>
      <xdr:rowOff>149860</xdr:rowOff>
    </xdr:to>
    <xdr:pic>
      <xdr:nvPicPr>
        <xdr:cNvPr id="5" name="Bildobjekt 4">
          <a:extLst>
            <a:ext uri="{FF2B5EF4-FFF2-40B4-BE49-F238E27FC236}">
              <a16:creationId xmlns:a16="http://schemas.microsoft.com/office/drawing/2014/main" id="{1FCA04A6-FE52-4773-99EF-EB9AC5E2133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97" t="36519" r="6131" b="46123"/>
        <a:stretch/>
      </xdr:blipFill>
      <xdr:spPr bwMode="auto">
        <a:xfrm>
          <a:off x="0" y="223837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2</xdr:col>
      <xdr:colOff>85725</xdr:colOff>
      <xdr:row>46</xdr:row>
      <xdr:rowOff>121285</xdr:rowOff>
    </xdr:to>
    <xdr:pic>
      <xdr:nvPicPr>
        <xdr:cNvPr id="4" name="Bildobjekt 3">
          <a:extLst>
            <a:ext uri="{FF2B5EF4-FFF2-40B4-BE49-F238E27FC236}">
              <a16:creationId xmlns:a16="http://schemas.microsoft.com/office/drawing/2014/main" id="{0B339386-0B3F-47AE-A182-5981C76E1C4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613410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19050</xdr:colOff>
      <xdr:row>45</xdr:row>
      <xdr:rowOff>95250</xdr:rowOff>
    </xdr:from>
    <xdr:to>
      <xdr:col>1</xdr:col>
      <xdr:colOff>447675</xdr:colOff>
      <xdr:row>47</xdr:row>
      <xdr:rowOff>73660</xdr:rowOff>
    </xdr:to>
    <xdr:pic>
      <xdr:nvPicPr>
        <xdr:cNvPr id="2" name="Bildobjekt 1">
          <a:extLst>
            <a:ext uri="{FF2B5EF4-FFF2-40B4-BE49-F238E27FC236}">
              <a16:creationId xmlns:a16="http://schemas.microsoft.com/office/drawing/2014/main" id="{E55D952D-90BC-4581-BA17-DE88E47859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19050" y="69913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38</xdr:row>
      <xdr:rowOff>0</xdr:rowOff>
    </xdr:from>
    <xdr:to>
      <xdr:col>2</xdr:col>
      <xdr:colOff>514350</xdr:colOff>
      <xdr:row>39</xdr:row>
      <xdr:rowOff>111760</xdr:rowOff>
    </xdr:to>
    <xdr:pic>
      <xdr:nvPicPr>
        <xdr:cNvPr id="5" name="Bildobjekt 4">
          <a:extLst>
            <a:ext uri="{FF2B5EF4-FFF2-40B4-BE49-F238E27FC236}">
              <a16:creationId xmlns:a16="http://schemas.microsoft.com/office/drawing/2014/main" id="{55B641D6-8F2B-4952-B2E9-817EB85112F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56578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72</xdr:row>
      <xdr:rowOff>0</xdr:rowOff>
    </xdr:from>
    <xdr:to>
      <xdr:col>5</xdr:col>
      <xdr:colOff>25111</xdr:colOff>
      <xdr:row>73</xdr:row>
      <xdr:rowOff>116955</xdr:rowOff>
    </xdr:to>
    <xdr:pic>
      <xdr:nvPicPr>
        <xdr:cNvPr id="4" name="Bildobjekt 3">
          <a:extLst>
            <a:ext uri="{FF2B5EF4-FFF2-40B4-BE49-F238E27FC236}">
              <a16:creationId xmlns:a16="http://schemas.microsoft.com/office/drawing/2014/main" id="{7056D640-7535-4A7F-A2E1-F1F29433258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9724159"/>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15</xdr:col>
      <xdr:colOff>0</xdr:colOff>
      <xdr:row>0</xdr:row>
      <xdr:rowOff>38100</xdr:rowOff>
    </xdr:from>
    <xdr:to>
      <xdr:col>15</xdr:col>
      <xdr:colOff>3175</xdr:colOff>
      <xdr:row>1</xdr:row>
      <xdr:rowOff>47625</xdr:rowOff>
    </xdr:to>
    <xdr:pic>
      <xdr:nvPicPr>
        <xdr:cNvPr id="2" name="Picture 1" descr="&#10;Ingår i Sveriges officiella statistik">
          <a:extLst>
            <a:ext uri="{FF2B5EF4-FFF2-40B4-BE49-F238E27FC236}">
              <a16:creationId xmlns:a16="http://schemas.microsoft.com/office/drawing/2014/main" id="{99E6D590-E2AA-4882-99B0-BCF858A9793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381875" y="38100"/>
          <a:ext cx="3175" cy="152400"/>
        </a:xfrm>
        <a:prstGeom prst="rect">
          <a:avLst/>
        </a:prstGeom>
        <a:noFill/>
        <a:ln w="9525">
          <a:noFill/>
          <a:miter lim="800000"/>
          <a:headEnd/>
          <a:tailEnd/>
        </a:ln>
      </xdr:spPr>
    </xdr:pic>
    <xdr:clientData/>
  </xdr:twoCellAnchor>
  <xdr:twoCellAnchor editAs="oneCell">
    <xdr:from>
      <xdr:col>0</xdr:col>
      <xdr:colOff>0</xdr:colOff>
      <xdr:row>278</xdr:row>
      <xdr:rowOff>0</xdr:rowOff>
    </xdr:from>
    <xdr:to>
      <xdr:col>3</xdr:col>
      <xdr:colOff>114300</xdr:colOff>
      <xdr:row>279</xdr:row>
      <xdr:rowOff>111760</xdr:rowOff>
    </xdr:to>
    <xdr:pic>
      <xdr:nvPicPr>
        <xdr:cNvPr id="4" name="Bildobjekt 3">
          <a:extLst>
            <a:ext uri="{FF2B5EF4-FFF2-40B4-BE49-F238E27FC236}">
              <a16:creationId xmlns:a16="http://schemas.microsoft.com/office/drawing/2014/main" id="{6CCB7656-039B-4436-8DA2-EB0E995FE1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897" t="36519" r="6131" b="46123"/>
        <a:stretch/>
      </xdr:blipFill>
      <xdr:spPr bwMode="auto">
        <a:xfrm>
          <a:off x="0" y="3870960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76</xdr:row>
      <xdr:rowOff>0</xdr:rowOff>
    </xdr:from>
    <xdr:to>
      <xdr:col>3</xdr:col>
      <xdr:colOff>247650</xdr:colOff>
      <xdr:row>77</xdr:row>
      <xdr:rowOff>121285</xdr:rowOff>
    </xdr:to>
    <xdr:pic>
      <xdr:nvPicPr>
        <xdr:cNvPr id="4" name="Bildobjekt 3">
          <a:extLst>
            <a:ext uri="{FF2B5EF4-FFF2-40B4-BE49-F238E27FC236}">
              <a16:creationId xmlns:a16="http://schemas.microsoft.com/office/drawing/2014/main" id="{0994C07C-0244-4331-BD53-C503687870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107632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207</xdr:row>
      <xdr:rowOff>28575</xdr:rowOff>
    </xdr:from>
    <xdr:to>
      <xdr:col>3</xdr:col>
      <xdr:colOff>561975</xdr:colOff>
      <xdr:row>209</xdr:row>
      <xdr:rowOff>6985</xdr:rowOff>
    </xdr:to>
    <xdr:pic>
      <xdr:nvPicPr>
        <xdr:cNvPr id="4" name="Bildobjekt 3">
          <a:extLst>
            <a:ext uri="{FF2B5EF4-FFF2-40B4-BE49-F238E27FC236}">
              <a16:creationId xmlns:a16="http://schemas.microsoft.com/office/drawing/2014/main" id="{D608C3CD-0A60-454E-A929-A6EC0B031F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296227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38100</xdr:colOff>
      <xdr:row>39</xdr:row>
      <xdr:rowOff>38100</xdr:rowOff>
    </xdr:from>
    <xdr:to>
      <xdr:col>11</xdr:col>
      <xdr:colOff>219075</xdr:colOff>
      <xdr:row>41</xdr:row>
      <xdr:rowOff>16510</xdr:rowOff>
    </xdr:to>
    <xdr:pic>
      <xdr:nvPicPr>
        <xdr:cNvPr id="3" name="Bildobjekt 2">
          <a:extLst>
            <a:ext uri="{FF2B5EF4-FFF2-40B4-BE49-F238E27FC236}">
              <a16:creationId xmlns:a16="http://schemas.microsoft.com/office/drawing/2014/main" id="{E6022CB1-1688-4419-A967-3628AFDB00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2276475" y="5610225"/>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14</xdr:col>
      <xdr:colOff>51954</xdr:colOff>
      <xdr:row>42</xdr:row>
      <xdr:rowOff>58882</xdr:rowOff>
    </xdr:from>
    <xdr:to>
      <xdr:col>20</xdr:col>
      <xdr:colOff>73601</xdr:colOff>
      <xdr:row>44</xdr:row>
      <xdr:rowOff>37292</xdr:rowOff>
    </xdr:to>
    <xdr:pic>
      <xdr:nvPicPr>
        <xdr:cNvPr id="3" name="Bildobjekt 2">
          <a:extLst>
            <a:ext uri="{FF2B5EF4-FFF2-40B4-BE49-F238E27FC236}">
              <a16:creationId xmlns:a16="http://schemas.microsoft.com/office/drawing/2014/main" id="{9ECB77BF-3786-4167-B9D6-4ADC03E5FEC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5758295" y="6475268"/>
          <a:ext cx="1892011" cy="272819"/>
        </a:xfrm>
        <a:prstGeom prst="rect">
          <a:avLst/>
        </a:prstGeom>
        <a:ln>
          <a:noFill/>
        </a:ln>
        <a:extLst>
          <a:ext uri="{53640926-AAD7-44D8-BBD7-CCE9431645EC}">
            <a14:shadowObscured xmlns:a14="http://schemas.microsoft.com/office/drawing/2010/main"/>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28575</xdr:colOff>
      <xdr:row>54</xdr:row>
      <xdr:rowOff>66675</xdr:rowOff>
    </xdr:from>
    <xdr:to>
      <xdr:col>3</xdr:col>
      <xdr:colOff>361950</xdr:colOff>
      <xdr:row>56</xdr:row>
      <xdr:rowOff>45085</xdr:rowOff>
    </xdr:to>
    <xdr:pic>
      <xdr:nvPicPr>
        <xdr:cNvPr id="3" name="Bildobjekt 2">
          <a:extLst>
            <a:ext uri="{FF2B5EF4-FFF2-40B4-BE49-F238E27FC236}">
              <a16:creationId xmlns:a16="http://schemas.microsoft.com/office/drawing/2014/main" id="{6880CCB2-54A8-4907-835C-E8FDB766A6D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28575" y="74866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53</xdr:row>
      <xdr:rowOff>47625</xdr:rowOff>
    </xdr:from>
    <xdr:to>
      <xdr:col>4</xdr:col>
      <xdr:colOff>304800</xdr:colOff>
      <xdr:row>54</xdr:row>
      <xdr:rowOff>149860</xdr:rowOff>
    </xdr:to>
    <xdr:pic>
      <xdr:nvPicPr>
        <xdr:cNvPr id="4" name="Bildobjekt 3">
          <a:extLst>
            <a:ext uri="{FF2B5EF4-FFF2-40B4-BE49-F238E27FC236}">
              <a16:creationId xmlns:a16="http://schemas.microsoft.com/office/drawing/2014/main" id="{E6FBD342-BD3C-4E8F-B9D3-295D4F19D3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19050" y="71437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1</xdr:col>
      <xdr:colOff>403225</xdr:colOff>
      <xdr:row>46</xdr:row>
      <xdr:rowOff>121285</xdr:rowOff>
    </xdr:to>
    <xdr:pic>
      <xdr:nvPicPr>
        <xdr:cNvPr id="3" name="Bildobjekt 2">
          <a:extLst>
            <a:ext uri="{FF2B5EF4-FFF2-40B4-BE49-F238E27FC236}">
              <a16:creationId xmlns:a16="http://schemas.microsoft.com/office/drawing/2014/main" id="{1E764A99-3C4C-4907-8EE8-F0924292CFF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6429375"/>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2</xdr:col>
      <xdr:colOff>428625</xdr:colOff>
      <xdr:row>60</xdr:row>
      <xdr:rowOff>121285</xdr:rowOff>
    </xdr:to>
    <xdr:pic>
      <xdr:nvPicPr>
        <xdr:cNvPr id="3" name="Bildobjekt 2">
          <a:extLst>
            <a:ext uri="{FF2B5EF4-FFF2-40B4-BE49-F238E27FC236}">
              <a16:creationId xmlns:a16="http://schemas.microsoft.com/office/drawing/2014/main" id="{8DDF67E9-0F55-4A5D-B248-9599DDBBE5D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8429625"/>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141143</xdr:colOff>
      <xdr:row>78</xdr:row>
      <xdr:rowOff>33771</xdr:rowOff>
    </xdr:from>
    <xdr:to>
      <xdr:col>2</xdr:col>
      <xdr:colOff>112568</xdr:colOff>
      <xdr:row>80</xdr:row>
      <xdr:rowOff>12181</xdr:rowOff>
    </xdr:to>
    <xdr:pic>
      <xdr:nvPicPr>
        <xdr:cNvPr id="3" name="Bildobjekt 2">
          <a:extLst>
            <a:ext uri="{FF2B5EF4-FFF2-40B4-BE49-F238E27FC236}">
              <a16:creationId xmlns:a16="http://schemas.microsoft.com/office/drawing/2014/main" id="{11B9F327-943E-4C31-B031-836FA4E214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141143" y="11197071"/>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86</xdr:row>
      <xdr:rowOff>0</xdr:rowOff>
    </xdr:from>
    <xdr:to>
      <xdr:col>2</xdr:col>
      <xdr:colOff>295275</xdr:colOff>
      <xdr:row>87</xdr:row>
      <xdr:rowOff>121285</xdr:rowOff>
    </xdr:to>
    <xdr:pic>
      <xdr:nvPicPr>
        <xdr:cNvPr id="3" name="Bildobjekt 2">
          <a:extLst>
            <a:ext uri="{FF2B5EF4-FFF2-40B4-BE49-F238E27FC236}">
              <a16:creationId xmlns:a16="http://schemas.microsoft.com/office/drawing/2014/main" id="{D49B45BF-746A-4101-AD31-244FA9A97F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12287250"/>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142</xdr:row>
      <xdr:rowOff>0</xdr:rowOff>
    </xdr:from>
    <xdr:to>
      <xdr:col>1</xdr:col>
      <xdr:colOff>282057</xdr:colOff>
      <xdr:row>143</xdr:row>
      <xdr:rowOff>118369</xdr:rowOff>
    </xdr:to>
    <xdr:pic>
      <xdr:nvPicPr>
        <xdr:cNvPr id="4" name="Bildobjekt 3">
          <a:extLst>
            <a:ext uri="{FF2B5EF4-FFF2-40B4-BE49-F238E27FC236}">
              <a16:creationId xmlns:a16="http://schemas.microsoft.com/office/drawing/2014/main" id="{3D14F1F1-0D5B-4B80-808F-75AD36297D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21013316"/>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1</xdr:col>
      <xdr:colOff>495300</xdr:colOff>
      <xdr:row>46</xdr:row>
      <xdr:rowOff>121285</xdr:rowOff>
    </xdr:to>
    <xdr:pic>
      <xdr:nvPicPr>
        <xdr:cNvPr id="2" name="Bildobjekt 1">
          <a:extLst>
            <a:ext uri="{FF2B5EF4-FFF2-40B4-BE49-F238E27FC236}">
              <a16:creationId xmlns:a16="http://schemas.microsoft.com/office/drawing/2014/main" id="{5D17D56A-C1E3-49DC-B2E3-C55CDF00D06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6257925"/>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59</xdr:row>
      <xdr:rowOff>0</xdr:rowOff>
    </xdr:from>
    <xdr:to>
      <xdr:col>1</xdr:col>
      <xdr:colOff>495300</xdr:colOff>
      <xdr:row>60</xdr:row>
      <xdr:rowOff>121285</xdr:rowOff>
    </xdr:to>
    <xdr:pic>
      <xdr:nvPicPr>
        <xdr:cNvPr id="2" name="Bildobjekt 1">
          <a:extLst>
            <a:ext uri="{FF2B5EF4-FFF2-40B4-BE49-F238E27FC236}">
              <a16:creationId xmlns:a16="http://schemas.microsoft.com/office/drawing/2014/main" id="{B6090CE4-E7E3-473A-8FC2-CCD7CAB547F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97" t="36519" r="6131" b="46123"/>
        <a:stretch/>
      </xdr:blipFill>
      <xdr:spPr bwMode="auto">
        <a:xfrm>
          <a:off x="0" y="8143875"/>
          <a:ext cx="1895475" cy="264160"/>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fp02.ad292.local\avdelning\Statistikproduktion\2100_V&#228;gtrafik\Fordon\K&#246;rstr&#228;ckor\2021\Publicering%20april\korstrackor_2021%20korr.%202022-04-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_ Title"/>
      <sheetName val="Innehåll _ Content"/>
      <sheetName val="Kort om statistiken _ In brief"/>
      <sheetName val="Definitioner"/>
      <sheetName val="Teckenförklaring _ Legends"/>
      <sheetName val="PB Tab 1"/>
      <sheetName val="PB Tab 2-3"/>
      <sheetName val="PB Tab 4-5"/>
      <sheetName val="LB Tab 1-2"/>
      <sheetName val="LB Tab 3-5"/>
      <sheetName val="LB Tab 6-7"/>
      <sheetName val="BU Tab 1"/>
      <sheetName val="BU Tab 2-4"/>
      <sheetName val="MC Tab 1"/>
      <sheetName val="MC Tab 2-4"/>
      <sheetName val="RS Tab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ec.europa.eu/eurostat/databrowser/view/sdg_11_40/default/table?lang=en"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ec.europa.eu/eurostat/databrowser/view/sdg_11_40/default/table?lang=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showGridLines="0" tabSelected="1" zoomScaleNormal="100" workbookViewId="0">
      <selection sqref="A1:L1"/>
    </sheetView>
  </sheetViews>
  <sheetFormatPr defaultColWidth="9.140625" defaultRowHeight="12.75"/>
  <cols>
    <col min="1" max="16384" width="9.140625" style="60"/>
  </cols>
  <sheetData>
    <row r="1" spans="1:12" ht="32.25" customHeight="1">
      <c r="A1" s="404" t="s">
        <v>737</v>
      </c>
      <c r="B1" s="405"/>
      <c r="C1" s="405"/>
      <c r="D1" s="405"/>
      <c r="E1" s="405"/>
      <c r="F1" s="405"/>
      <c r="G1" s="405"/>
      <c r="H1" s="405"/>
      <c r="I1" s="405"/>
      <c r="J1" s="405"/>
      <c r="K1" s="405"/>
      <c r="L1" s="405"/>
    </row>
    <row r="11" spans="1:12" ht="65.25" customHeight="1">
      <c r="B11" s="141" t="s">
        <v>735</v>
      </c>
    </row>
    <row r="12" spans="1:12" ht="20.25">
      <c r="B12" s="142" t="s">
        <v>736</v>
      </c>
    </row>
    <row r="13" spans="1:12" ht="18.75">
      <c r="B13" s="196"/>
    </row>
    <row r="14" spans="1:12" ht="14.25" customHeight="1">
      <c r="B14" s="143" t="s">
        <v>746</v>
      </c>
    </row>
    <row r="15" spans="1:12" ht="16.5" customHeight="1">
      <c r="B15" s="328"/>
    </row>
    <row r="16" spans="1:12" ht="16.5" customHeight="1">
      <c r="B16" s="328"/>
    </row>
    <row r="17" spans="2:2">
      <c r="B17" s="143" t="s">
        <v>669</v>
      </c>
    </row>
    <row r="18" spans="2:2">
      <c r="B18" s="60" t="s">
        <v>554</v>
      </c>
    </row>
    <row r="19" spans="2:2">
      <c r="B19" s="60" t="s">
        <v>555</v>
      </c>
    </row>
  </sheetData>
  <mergeCells count="1">
    <mergeCell ref="A1:L1"/>
  </mergeCells>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9"/>
  <dimension ref="A1:I141"/>
  <sheetViews>
    <sheetView zoomScale="98" zoomScaleNormal="98" zoomScaleSheetLayoutView="100" workbookViewId="0">
      <pane ySplit="14" topLeftCell="A15" activePane="bottomLeft" state="frozen"/>
      <selection activeCell="D63" sqref="D63"/>
      <selection pane="bottomLeft"/>
    </sheetView>
  </sheetViews>
  <sheetFormatPr defaultColWidth="9.140625" defaultRowHeight="11.25"/>
  <cols>
    <col min="1" max="1" width="24.140625" style="37" customWidth="1"/>
    <col min="2" max="2" width="9.7109375" style="54" customWidth="1"/>
    <col min="3" max="3" width="8.85546875" style="54" customWidth="1"/>
    <col min="4" max="4" width="15.140625" style="54" customWidth="1"/>
    <col min="5" max="6" width="8.85546875" style="54" customWidth="1"/>
    <col min="7" max="7" width="10.140625" style="54" customWidth="1"/>
    <col min="8" max="8" width="12.7109375" style="37" customWidth="1"/>
    <col min="9" max="9" width="13.5703125" style="37" customWidth="1"/>
    <col min="10" max="16384" width="9.140625" style="37"/>
  </cols>
  <sheetData>
    <row r="1" spans="1:9" s="36" customFormat="1">
      <c r="A1" s="36" t="s">
        <v>583</v>
      </c>
      <c r="B1" s="55"/>
      <c r="C1" s="55"/>
      <c r="D1" s="55"/>
      <c r="E1" s="55"/>
      <c r="F1" s="55"/>
      <c r="G1" s="55"/>
    </row>
    <row r="2" spans="1:9" s="36" customFormat="1">
      <c r="A2" s="36" t="s">
        <v>695</v>
      </c>
      <c r="B2" s="55"/>
      <c r="C2" s="55"/>
      <c r="D2" s="55"/>
      <c r="E2" s="55"/>
      <c r="F2" s="55"/>
      <c r="G2" s="55"/>
    </row>
    <row r="3" spans="1:9" s="36" customFormat="1">
      <c r="A3" s="38" t="s">
        <v>584</v>
      </c>
      <c r="B3" s="55"/>
      <c r="C3" s="55"/>
      <c r="D3" s="55"/>
      <c r="E3" s="55"/>
      <c r="F3" s="55"/>
      <c r="G3" s="55"/>
    </row>
    <row r="4" spans="1:9" s="36" customFormat="1">
      <c r="A4" s="38" t="s">
        <v>696</v>
      </c>
      <c r="B4" s="55"/>
      <c r="C4" s="55"/>
      <c r="D4" s="55"/>
      <c r="E4" s="55"/>
      <c r="F4" s="55"/>
      <c r="G4" s="55"/>
    </row>
    <row r="5" spans="1:9" s="36" customFormat="1">
      <c r="A5" s="41"/>
      <c r="B5" s="58"/>
      <c r="C5" s="58"/>
      <c r="D5" s="58"/>
      <c r="E5" s="58"/>
      <c r="F5" s="58"/>
      <c r="G5" s="58"/>
      <c r="H5" s="41"/>
      <c r="I5" s="41"/>
    </row>
    <row r="6" spans="1:9" s="36" customFormat="1">
      <c r="A6" s="36" t="s">
        <v>315</v>
      </c>
      <c r="B6" s="55" t="s">
        <v>113</v>
      </c>
      <c r="C6" s="55"/>
      <c r="D6" s="55"/>
      <c r="E6" s="146"/>
      <c r="F6" s="55" t="s">
        <v>194</v>
      </c>
      <c r="G6" s="55"/>
      <c r="H6" s="36" t="s">
        <v>316</v>
      </c>
    </row>
    <row r="7" spans="1:9" s="36" customFormat="1">
      <c r="A7" s="38" t="s">
        <v>317</v>
      </c>
      <c r="B7" s="56" t="s">
        <v>114</v>
      </c>
      <c r="C7" s="56"/>
      <c r="D7" s="56"/>
      <c r="E7" s="216"/>
      <c r="F7" s="56" t="s">
        <v>195</v>
      </c>
      <c r="G7" s="56"/>
      <c r="H7" s="38" t="s">
        <v>343</v>
      </c>
      <c r="I7" s="38"/>
    </row>
    <row r="8" spans="1:9" s="36" customFormat="1">
      <c r="A8" s="36" t="s">
        <v>23</v>
      </c>
      <c r="B8" s="58"/>
      <c r="C8" s="58"/>
      <c r="D8" s="58"/>
      <c r="E8" s="58"/>
      <c r="F8" s="58"/>
      <c r="G8" s="58"/>
      <c r="H8" s="41"/>
      <c r="I8" s="41"/>
    </row>
    <row r="9" spans="1:9" s="36" customFormat="1">
      <c r="A9" s="38" t="s">
        <v>318</v>
      </c>
      <c r="B9" s="55" t="s">
        <v>144</v>
      </c>
      <c r="C9" s="55" t="s">
        <v>319</v>
      </c>
      <c r="D9" s="55"/>
      <c r="E9" s="55" t="s">
        <v>144</v>
      </c>
      <c r="F9" s="55" t="s">
        <v>224</v>
      </c>
      <c r="G9" s="55"/>
      <c r="H9" s="36" t="s">
        <v>547</v>
      </c>
      <c r="I9" s="36" t="s">
        <v>320</v>
      </c>
    </row>
    <row r="10" spans="1:9" s="36" customFormat="1">
      <c r="B10" s="56" t="s">
        <v>93</v>
      </c>
      <c r="C10" s="57" t="s">
        <v>196</v>
      </c>
      <c r="D10" s="57"/>
      <c r="E10" s="56" t="s">
        <v>93</v>
      </c>
      <c r="F10" s="57" t="s">
        <v>321</v>
      </c>
      <c r="G10" s="57"/>
      <c r="H10" s="36" t="s">
        <v>12</v>
      </c>
      <c r="I10" s="38" t="s">
        <v>67</v>
      </c>
    </row>
    <row r="11" spans="1:9">
      <c r="A11" s="36"/>
      <c r="B11" s="55"/>
      <c r="C11" s="55" t="s">
        <v>322</v>
      </c>
      <c r="D11" s="55" t="s">
        <v>198</v>
      </c>
      <c r="E11" s="55"/>
      <c r="F11" s="55" t="s">
        <v>11</v>
      </c>
      <c r="G11" s="55" t="s">
        <v>12</v>
      </c>
      <c r="H11" s="38" t="s">
        <v>323</v>
      </c>
      <c r="I11" s="36"/>
    </row>
    <row r="12" spans="1:9">
      <c r="C12" s="55" t="s">
        <v>199</v>
      </c>
      <c r="D12" s="57" t="s">
        <v>200</v>
      </c>
      <c r="F12" s="56" t="s">
        <v>201</v>
      </c>
      <c r="G12" s="57" t="s">
        <v>202</v>
      </c>
      <c r="H12" s="38" t="s">
        <v>202</v>
      </c>
    </row>
    <row r="13" spans="1:9" ht="14.1" customHeight="1">
      <c r="A13" s="36"/>
      <c r="B13" s="55"/>
      <c r="C13" s="56" t="s">
        <v>203</v>
      </c>
      <c r="D13" s="55" t="s">
        <v>204</v>
      </c>
      <c r="E13" s="55"/>
      <c r="F13" s="55"/>
      <c r="G13" s="55" t="s">
        <v>324</v>
      </c>
      <c r="I13" s="36"/>
    </row>
    <row r="14" spans="1:9">
      <c r="A14" s="41"/>
      <c r="B14" s="58"/>
      <c r="C14" s="58"/>
      <c r="D14" s="57" t="s">
        <v>135</v>
      </c>
      <c r="E14" s="58"/>
      <c r="F14" s="58"/>
      <c r="G14" s="57" t="s">
        <v>136</v>
      </c>
      <c r="H14" s="41"/>
      <c r="I14" s="41"/>
    </row>
    <row r="15" spans="1:9" s="3" customFormat="1" ht="11.25" customHeight="1">
      <c r="B15" s="44"/>
      <c r="C15" s="44"/>
      <c r="D15" s="44"/>
      <c r="E15" s="44"/>
      <c r="F15" s="44"/>
      <c r="G15" s="44"/>
      <c r="H15" s="44"/>
      <c r="I15" s="44"/>
    </row>
    <row r="16" spans="1:9" s="36" customFormat="1">
      <c r="A16" s="3" t="s">
        <v>621</v>
      </c>
      <c r="B16" s="44">
        <v>1879</v>
      </c>
      <c r="C16" s="44">
        <v>208</v>
      </c>
      <c r="D16" s="44">
        <v>1671</v>
      </c>
      <c r="E16" s="44">
        <v>2118</v>
      </c>
      <c r="F16" s="44">
        <v>227</v>
      </c>
      <c r="G16" s="44">
        <v>1891</v>
      </c>
      <c r="H16" s="217">
        <f>IF($B16&gt;9,100*E16/$B16,"–")</f>
        <v>112.71953166577967</v>
      </c>
      <c r="I16" s="217">
        <f>IF($B16&gt;9,100*F16/$B16,"–")</f>
        <v>12.080894092602447</v>
      </c>
    </row>
    <row r="17" spans="1:9">
      <c r="A17" s="37" t="s">
        <v>326</v>
      </c>
      <c r="B17" s="53">
        <v>138</v>
      </c>
      <c r="C17" s="53">
        <v>17</v>
      </c>
      <c r="D17" s="53">
        <v>121</v>
      </c>
      <c r="E17" s="53">
        <v>168</v>
      </c>
      <c r="F17" s="53">
        <v>21</v>
      </c>
      <c r="G17" s="53">
        <v>147</v>
      </c>
      <c r="H17" s="53">
        <f>IF($B17&gt;9,100*E17/$B17,"–")</f>
        <v>121.73913043478261</v>
      </c>
      <c r="I17" s="53">
        <f t="shared" ref="I17:I79" si="0">IF($B17&gt;9,100*F17/$B17,"–")</f>
        <v>15.217391304347826</v>
      </c>
    </row>
    <row r="18" spans="1:9">
      <c r="A18" s="37" t="s">
        <v>611</v>
      </c>
      <c r="B18" s="53">
        <v>12</v>
      </c>
      <c r="C18" s="53">
        <v>2</v>
      </c>
      <c r="D18" s="53">
        <v>10</v>
      </c>
      <c r="E18" s="53">
        <v>13</v>
      </c>
      <c r="F18" s="53">
        <v>2</v>
      </c>
      <c r="G18" s="53">
        <v>11</v>
      </c>
      <c r="H18" s="53">
        <f t="shared" ref="H18:I74" si="1">IF($B18&gt;9,100*E18/$B18,"–")</f>
        <v>108.33333333333333</v>
      </c>
      <c r="I18" s="53" t="s">
        <v>599</v>
      </c>
    </row>
    <row r="19" spans="1:9">
      <c r="A19" s="37" t="s">
        <v>327</v>
      </c>
      <c r="B19" s="53">
        <v>1</v>
      </c>
      <c r="C19" s="53" t="s">
        <v>599</v>
      </c>
      <c r="D19" s="53">
        <v>1</v>
      </c>
      <c r="E19" s="53">
        <v>1</v>
      </c>
      <c r="F19" s="53" t="str">
        <f t="shared" ref="F19" si="2">IF($B19&gt;9,100*#REF!/$B19,"–")</f>
        <v>–</v>
      </c>
      <c r="G19" s="53">
        <v>1</v>
      </c>
      <c r="H19" s="53" t="str">
        <f t="shared" si="1"/>
        <v>–</v>
      </c>
      <c r="I19" s="53" t="str">
        <f t="shared" si="0"/>
        <v>–</v>
      </c>
    </row>
    <row r="20" spans="1:9">
      <c r="A20" s="37" t="s">
        <v>612</v>
      </c>
      <c r="B20" s="53">
        <v>87</v>
      </c>
      <c r="C20" s="53">
        <v>10</v>
      </c>
      <c r="D20" s="53">
        <v>77</v>
      </c>
      <c r="E20" s="53">
        <v>95</v>
      </c>
      <c r="F20" s="53">
        <v>11</v>
      </c>
      <c r="G20" s="53">
        <v>84</v>
      </c>
      <c r="H20" s="53">
        <f t="shared" si="1"/>
        <v>109.19540229885058</v>
      </c>
      <c r="I20" s="53">
        <f t="shared" si="0"/>
        <v>12.64367816091954</v>
      </c>
    </row>
    <row r="21" spans="1:9">
      <c r="A21" s="37" t="s">
        <v>609</v>
      </c>
      <c r="B21" s="53">
        <v>754</v>
      </c>
      <c r="C21" s="53">
        <v>100</v>
      </c>
      <c r="D21" s="53">
        <v>654</v>
      </c>
      <c r="E21" s="53">
        <v>880</v>
      </c>
      <c r="F21" s="53">
        <v>113</v>
      </c>
      <c r="G21" s="53">
        <v>767</v>
      </c>
      <c r="H21" s="53">
        <f t="shared" si="1"/>
        <v>116.71087533156499</v>
      </c>
      <c r="I21" s="53">
        <f t="shared" si="0"/>
        <v>14.986737400530505</v>
      </c>
    </row>
    <row r="22" spans="1:9">
      <c r="A22" s="37" t="s">
        <v>608</v>
      </c>
      <c r="B22" s="53">
        <v>9</v>
      </c>
      <c r="C22" s="53" t="s">
        <v>599</v>
      </c>
      <c r="D22" s="53">
        <v>9</v>
      </c>
      <c r="E22" s="53">
        <v>12</v>
      </c>
      <c r="F22" s="53" t="str">
        <f t="shared" ref="F22" si="3">IF($B22&gt;9,100*#REF!/$B22,"–")</f>
        <v>–</v>
      </c>
      <c r="G22" s="53">
        <v>12</v>
      </c>
      <c r="H22" s="53" t="str">
        <f t="shared" si="1"/>
        <v>–</v>
      </c>
      <c r="I22" s="53" t="str">
        <f t="shared" si="0"/>
        <v>–</v>
      </c>
    </row>
    <row r="23" spans="1:9">
      <c r="A23" s="39" t="s">
        <v>328</v>
      </c>
      <c r="B23" s="222">
        <v>914</v>
      </c>
      <c r="C23" s="222">
        <v>82</v>
      </c>
      <c r="D23" s="222">
        <v>832</v>
      </c>
      <c r="E23" s="222">
        <v>992</v>
      </c>
      <c r="F23" s="222">
        <v>84</v>
      </c>
      <c r="G23" s="222">
        <v>908</v>
      </c>
      <c r="H23" s="222">
        <f t="shared" si="1"/>
        <v>108.53391684901531</v>
      </c>
      <c r="I23" s="222">
        <f t="shared" si="0"/>
        <v>9.1903719912472646</v>
      </c>
    </row>
    <row r="24" spans="1:9" s="218" customFormat="1">
      <c r="B24" s="44" t="s">
        <v>657</v>
      </c>
      <c r="C24" s="44" t="s">
        <v>657</v>
      </c>
      <c r="D24" s="44" t="s">
        <v>657</v>
      </c>
      <c r="E24" s="44" t="s">
        <v>657</v>
      </c>
      <c r="F24" s="44" t="s">
        <v>657</v>
      </c>
      <c r="G24" s="44" t="s">
        <v>657</v>
      </c>
      <c r="H24" s="53"/>
      <c r="I24" s="53"/>
    </row>
    <row r="25" spans="1:9" s="36" customFormat="1">
      <c r="A25" s="3" t="s">
        <v>622</v>
      </c>
      <c r="B25" s="44">
        <v>1879</v>
      </c>
      <c r="C25" s="44">
        <v>208</v>
      </c>
      <c r="D25" s="44">
        <v>1671</v>
      </c>
      <c r="E25" s="44">
        <v>2118</v>
      </c>
      <c r="F25" s="44">
        <v>227</v>
      </c>
      <c r="G25" s="44">
        <v>1891</v>
      </c>
      <c r="H25" s="217">
        <f t="shared" si="1"/>
        <v>112.71953166577967</v>
      </c>
      <c r="I25" s="217">
        <f t="shared" si="0"/>
        <v>12.080894092602447</v>
      </c>
    </row>
    <row r="26" spans="1:9" ht="12.6" customHeight="1">
      <c r="A26" s="37" t="str">
        <f>A38</f>
        <v>120 km/h</v>
      </c>
      <c r="B26" s="53">
        <v>22</v>
      </c>
      <c r="C26" s="219">
        <v>2</v>
      </c>
      <c r="D26" s="53">
        <v>20</v>
      </c>
      <c r="E26" s="21">
        <v>30</v>
      </c>
      <c r="F26" s="219">
        <v>2</v>
      </c>
      <c r="G26" s="53">
        <v>28</v>
      </c>
      <c r="H26" s="53">
        <f t="shared" si="1"/>
        <v>136.36363636363637</v>
      </c>
      <c r="I26" s="53">
        <f t="shared" si="0"/>
        <v>9.0909090909090917</v>
      </c>
    </row>
    <row r="27" spans="1:9">
      <c r="A27" s="37" t="str">
        <f>A47</f>
        <v>110 km/h</v>
      </c>
      <c r="B27" s="53">
        <v>71</v>
      </c>
      <c r="C27" s="53">
        <v>11</v>
      </c>
      <c r="D27" s="53">
        <v>60</v>
      </c>
      <c r="E27" s="21">
        <v>83</v>
      </c>
      <c r="F27" s="53">
        <v>13</v>
      </c>
      <c r="G27" s="53">
        <v>70</v>
      </c>
      <c r="H27" s="53">
        <f t="shared" si="1"/>
        <v>116.90140845070422</v>
      </c>
      <c r="I27" s="53">
        <f t="shared" si="0"/>
        <v>18.309859154929576</v>
      </c>
    </row>
    <row r="28" spans="1:9">
      <c r="A28" s="37" t="str">
        <f>A56</f>
        <v>100 km/h</v>
      </c>
      <c r="B28" s="53">
        <v>86</v>
      </c>
      <c r="C28" s="53">
        <v>14</v>
      </c>
      <c r="D28" s="53">
        <v>72</v>
      </c>
      <c r="E28" s="21">
        <v>101</v>
      </c>
      <c r="F28" s="53">
        <v>15</v>
      </c>
      <c r="G28" s="53">
        <v>86</v>
      </c>
      <c r="H28" s="53">
        <f t="shared" si="1"/>
        <v>117.44186046511628</v>
      </c>
      <c r="I28" s="53">
        <f t="shared" si="0"/>
        <v>17.441860465116278</v>
      </c>
    </row>
    <row r="29" spans="1:9">
      <c r="A29" s="37" t="str">
        <f>A65</f>
        <v>90 km/h</v>
      </c>
      <c r="B29" s="53">
        <v>65</v>
      </c>
      <c r="C29" s="53">
        <v>16</v>
      </c>
      <c r="D29" s="53">
        <v>49</v>
      </c>
      <c r="E29" s="21">
        <v>73</v>
      </c>
      <c r="F29" s="53">
        <v>18</v>
      </c>
      <c r="G29" s="53">
        <v>55</v>
      </c>
      <c r="H29" s="53">
        <f t="shared" si="1"/>
        <v>112.30769230769231</v>
      </c>
      <c r="I29" s="53">
        <f t="shared" si="0"/>
        <v>27.692307692307693</v>
      </c>
    </row>
    <row r="30" spans="1:9">
      <c r="A30" s="37" t="str">
        <f>A74</f>
        <v>80 km/h</v>
      </c>
      <c r="B30" s="53">
        <v>220</v>
      </c>
      <c r="C30" s="53">
        <v>33</v>
      </c>
      <c r="D30" s="53">
        <v>187</v>
      </c>
      <c r="E30" s="21">
        <v>273</v>
      </c>
      <c r="F30" s="53">
        <v>40</v>
      </c>
      <c r="G30" s="53">
        <v>233</v>
      </c>
      <c r="H30" s="53">
        <f t="shared" si="1"/>
        <v>124.09090909090909</v>
      </c>
      <c r="I30" s="53">
        <f t="shared" si="0"/>
        <v>18.181818181818183</v>
      </c>
    </row>
    <row r="31" spans="1:9">
      <c r="A31" s="37" t="str">
        <f>A83</f>
        <v>70 km/h</v>
      </c>
      <c r="B31" s="53">
        <v>391</v>
      </c>
      <c r="C31" s="53">
        <v>50</v>
      </c>
      <c r="D31" s="53">
        <v>341</v>
      </c>
      <c r="E31" s="21">
        <v>448</v>
      </c>
      <c r="F31" s="53">
        <v>53</v>
      </c>
      <c r="G31" s="53">
        <v>395</v>
      </c>
      <c r="H31" s="53">
        <f t="shared" si="1"/>
        <v>114.57800511508951</v>
      </c>
      <c r="I31" s="53">
        <f t="shared" si="0"/>
        <v>13.554987212276215</v>
      </c>
    </row>
    <row r="32" spans="1:9">
      <c r="A32" s="37" t="str">
        <f>A92</f>
        <v>60 km/h</v>
      </c>
      <c r="B32" s="53">
        <v>98</v>
      </c>
      <c r="C32" s="53">
        <v>9</v>
      </c>
      <c r="D32" s="53">
        <v>89</v>
      </c>
      <c r="E32" s="21">
        <v>104</v>
      </c>
      <c r="F32" s="53">
        <v>10</v>
      </c>
      <c r="G32" s="53">
        <v>94</v>
      </c>
      <c r="H32" s="53">
        <f t="shared" si="1"/>
        <v>106.12244897959184</v>
      </c>
      <c r="I32" s="53">
        <f t="shared" si="0"/>
        <v>10.204081632653061</v>
      </c>
    </row>
    <row r="33" spans="1:9">
      <c r="A33" s="37" t="str">
        <f>A101</f>
        <v>50 km/h</v>
      </c>
      <c r="B33" s="53">
        <v>251</v>
      </c>
      <c r="C33" s="53">
        <v>17</v>
      </c>
      <c r="D33" s="53">
        <v>234</v>
      </c>
      <c r="E33" s="21">
        <v>280</v>
      </c>
      <c r="F33" s="53">
        <v>17</v>
      </c>
      <c r="G33" s="53">
        <v>263</v>
      </c>
      <c r="H33" s="53">
        <f t="shared" si="1"/>
        <v>111.55378486055777</v>
      </c>
      <c r="I33" s="53">
        <f t="shared" si="0"/>
        <v>6.7729083665338647</v>
      </c>
    </row>
    <row r="34" spans="1:9">
      <c r="A34" s="37" t="str">
        <f>A110</f>
        <v>40 km/h</v>
      </c>
      <c r="B34" s="53">
        <v>284</v>
      </c>
      <c r="C34" s="53">
        <v>16</v>
      </c>
      <c r="D34" s="53">
        <v>268</v>
      </c>
      <c r="E34" s="21">
        <v>301</v>
      </c>
      <c r="F34" s="53">
        <v>17</v>
      </c>
      <c r="G34" s="53">
        <v>284</v>
      </c>
      <c r="H34" s="53">
        <f t="shared" si="1"/>
        <v>105.98591549295774</v>
      </c>
      <c r="I34" s="53">
        <f t="shared" si="0"/>
        <v>5.9859154929577461</v>
      </c>
    </row>
    <row r="35" spans="1:9">
      <c r="A35" s="37" t="str">
        <f>A119</f>
        <v>30 km/h</v>
      </c>
      <c r="B35" s="53">
        <v>174</v>
      </c>
      <c r="C35" s="53">
        <v>7</v>
      </c>
      <c r="D35" s="53">
        <v>167</v>
      </c>
      <c r="E35" s="21">
        <v>185</v>
      </c>
      <c r="F35" s="53">
        <v>7</v>
      </c>
      <c r="G35" s="53">
        <v>178</v>
      </c>
      <c r="H35" s="53">
        <f t="shared" si="1"/>
        <v>106.32183908045977</v>
      </c>
      <c r="I35" s="53">
        <f t="shared" si="0"/>
        <v>4.0229885057471266</v>
      </c>
    </row>
    <row r="36" spans="1:9">
      <c r="A36" s="1" t="s">
        <v>610</v>
      </c>
      <c r="B36" s="222">
        <v>217</v>
      </c>
      <c r="C36" s="222">
        <v>33</v>
      </c>
      <c r="D36" s="222">
        <v>184</v>
      </c>
      <c r="E36" s="33">
        <v>240</v>
      </c>
      <c r="F36" s="222">
        <v>35</v>
      </c>
      <c r="G36" s="222">
        <v>205</v>
      </c>
      <c r="H36" s="222">
        <f t="shared" si="1"/>
        <v>110.59907834101382</v>
      </c>
      <c r="I36" s="222">
        <f t="shared" si="0"/>
        <v>16.129032258064516</v>
      </c>
    </row>
    <row r="37" spans="1:9">
      <c r="B37" s="44"/>
      <c r="C37" s="44"/>
      <c r="D37" s="44"/>
      <c r="E37" s="44"/>
      <c r="F37" s="44"/>
      <c r="G37" s="44"/>
      <c r="H37" s="53"/>
      <c r="I37" s="53"/>
    </row>
    <row r="38" spans="1:9" s="36" customFormat="1">
      <c r="A38" s="36" t="s">
        <v>325</v>
      </c>
      <c r="B38" s="217">
        <v>22</v>
      </c>
      <c r="C38" s="217">
        <v>2</v>
      </c>
      <c r="D38" s="217">
        <v>20</v>
      </c>
      <c r="E38" s="217">
        <v>30</v>
      </c>
      <c r="F38" s="217">
        <v>2</v>
      </c>
      <c r="G38" s="217">
        <v>28</v>
      </c>
      <c r="H38" s="217">
        <f t="shared" si="1"/>
        <v>136.36363636363637</v>
      </c>
      <c r="I38" s="217">
        <f t="shared" si="0"/>
        <v>9.0909090909090917</v>
      </c>
    </row>
    <row r="39" spans="1:9">
      <c r="A39" s="37" t="s">
        <v>326</v>
      </c>
      <c r="B39" s="219">
        <v>21</v>
      </c>
      <c r="C39" s="53">
        <v>2</v>
      </c>
      <c r="D39" s="219">
        <v>19</v>
      </c>
      <c r="E39" s="53">
        <v>29</v>
      </c>
      <c r="F39" s="219">
        <v>2</v>
      </c>
      <c r="G39" s="219">
        <v>27</v>
      </c>
      <c r="H39" s="53">
        <f t="shared" si="1"/>
        <v>138.0952380952381</v>
      </c>
      <c r="I39" s="53">
        <f t="shared" si="0"/>
        <v>9.5238095238095237</v>
      </c>
    </row>
    <row r="40" spans="1:9">
      <c r="A40" s="37" t="s">
        <v>611</v>
      </c>
      <c r="B40" s="53" t="s">
        <v>599</v>
      </c>
      <c r="C40" s="53" t="s">
        <v>599</v>
      </c>
      <c r="D40" s="53" t="s">
        <v>599</v>
      </c>
      <c r="E40" s="53" t="s">
        <v>599</v>
      </c>
      <c r="F40" s="53" t="s">
        <v>599</v>
      </c>
      <c r="G40" s="53" t="s">
        <v>599</v>
      </c>
      <c r="H40" s="53" t="s">
        <v>599</v>
      </c>
      <c r="I40" s="53" t="s">
        <v>599</v>
      </c>
    </row>
    <row r="41" spans="1:9">
      <c r="A41" s="37" t="s">
        <v>327</v>
      </c>
      <c r="B41" s="53" t="s">
        <v>599</v>
      </c>
      <c r="C41" s="53" t="s">
        <v>599</v>
      </c>
      <c r="D41" s="53" t="s">
        <v>599</v>
      </c>
      <c r="E41" s="53" t="s">
        <v>599</v>
      </c>
      <c r="F41" s="53" t="s">
        <v>599</v>
      </c>
      <c r="G41" s="53" t="s">
        <v>599</v>
      </c>
      <c r="H41" s="53" t="s">
        <v>599</v>
      </c>
      <c r="I41" s="53" t="s">
        <v>599</v>
      </c>
    </row>
    <row r="42" spans="1:9">
      <c r="A42" s="37" t="s">
        <v>612</v>
      </c>
      <c r="B42" s="53" t="s">
        <v>599</v>
      </c>
      <c r="C42" s="53" t="s">
        <v>599</v>
      </c>
      <c r="D42" s="53" t="s">
        <v>599</v>
      </c>
      <c r="E42" s="53" t="s">
        <v>599</v>
      </c>
      <c r="F42" s="53" t="s">
        <v>599</v>
      </c>
      <c r="G42" s="53" t="s">
        <v>599</v>
      </c>
      <c r="H42" s="53" t="s">
        <v>599</v>
      </c>
      <c r="I42" s="53" t="s">
        <v>599</v>
      </c>
    </row>
    <row r="43" spans="1:9">
      <c r="A43" s="37" t="s">
        <v>609</v>
      </c>
      <c r="B43" s="53" t="s">
        <v>599</v>
      </c>
      <c r="C43" s="53" t="s">
        <v>599</v>
      </c>
      <c r="D43" s="53" t="s">
        <v>599</v>
      </c>
      <c r="E43" s="53" t="s">
        <v>599</v>
      </c>
      <c r="F43" s="53" t="s">
        <v>599</v>
      </c>
      <c r="G43" s="53" t="s">
        <v>599</v>
      </c>
      <c r="H43" s="53" t="s">
        <v>599</v>
      </c>
      <c r="I43" s="53" t="s">
        <v>599</v>
      </c>
    </row>
    <row r="44" spans="1:9">
      <c r="A44" s="37" t="s">
        <v>608</v>
      </c>
      <c r="B44" s="53" t="s">
        <v>599</v>
      </c>
      <c r="C44" s="53" t="s">
        <v>599</v>
      </c>
      <c r="D44" s="53" t="s">
        <v>599</v>
      </c>
      <c r="E44" s="53" t="s">
        <v>599</v>
      </c>
      <c r="F44" s="53" t="s">
        <v>599</v>
      </c>
      <c r="G44" s="53" t="s">
        <v>599</v>
      </c>
      <c r="H44" s="53" t="s">
        <v>599</v>
      </c>
      <c r="I44" s="53" t="s">
        <v>599</v>
      </c>
    </row>
    <row r="45" spans="1:9">
      <c r="A45" s="37" t="s">
        <v>328</v>
      </c>
      <c r="B45" s="219">
        <v>1</v>
      </c>
      <c r="C45" s="53" t="s">
        <v>599</v>
      </c>
      <c r="D45" s="219">
        <v>1</v>
      </c>
      <c r="E45" s="219">
        <v>1</v>
      </c>
      <c r="F45" s="53" t="s">
        <v>599</v>
      </c>
      <c r="G45" s="219">
        <v>1</v>
      </c>
      <c r="H45" s="53" t="s">
        <v>599</v>
      </c>
      <c r="I45" s="53" t="s">
        <v>599</v>
      </c>
    </row>
    <row r="46" spans="1:9">
      <c r="B46" s="44" t="s">
        <v>657</v>
      </c>
      <c r="C46" s="44" t="s">
        <v>657</v>
      </c>
      <c r="D46" s="44" t="s">
        <v>657</v>
      </c>
      <c r="E46" s="44" t="s">
        <v>657</v>
      </c>
      <c r="F46" s="44" t="s">
        <v>657</v>
      </c>
      <c r="G46" s="44" t="s">
        <v>657</v>
      </c>
      <c r="H46" s="53"/>
      <c r="I46" s="53"/>
    </row>
    <row r="47" spans="1:9" s="36" customFormat="1">
      <c r="A47" s="36" t="s">
        <v>329</v>
      </c>
      <c r="B47" s="217">
        <v>71</v>
      </c>
      <c r="C47" s="217">
        <v>11</v>
      </c>
      <c r="D47" s="217">
        <v>60</v>
      </c>
      <c r="E47" s="217">
        <v>83</v>
      </c>
      <c r="F47" s="217">
        <v>13</v>
      </c>
      <c r="G47" s="217">
        <v>70</v>
      </c>
      <c r="H47" s="217">
        <f t="shared" si="1"/>
        <v>116.90140845070422</v>
      </c>
      <c r="I47" s="217">
        <f t="shared" si="0"/>
        <v>18.309859154929576</v>
      </c>
    </row>
    <row r="48" spans="1:9">
      <c r="A48" s="37" t="s">
        <v>326</v>
      </c>
      <c r="B48" s="53">
        <v>58</v>
      </c>
      <c r="C48" s="53">
        <v>9</v>
      </c>
      <c r="D48" s="53">
        <v>49</v>
      </c>
      <c r="E48" s="53">
        <v>67</v>
      </c>
      <c r="F48" s="219">
        <v>11</v>
      </c>
      <c r="G48" s="219">
        <v>56</v>
      </c>
      <c r="H48" s="53">
        <f t="shared" si="1"/>
        <v>115.51724137931035</v>
      </c>
      <c r="I48" s="53">
        <f t="shared" si="1"/>
        <v>18.96551724137931</v>
      </c>
    </row>
    <row r="49" spans="1:9">
      <c r="A49" s="37" t="s">
        <v>611</v>
      </c>
      <c r="B49" s="219">
        <v>1</v>
      </c>
      <c r="C49" s="53">
        <v>1</v>
      </c>
      <c r="D49" s="53" t="s">
        <v>599</v>
      </c>
      <c r="E49" s="53">
        <v>2</v>
      </c>
      <c r="F49" s="219">
        <v>1</v>
      </c>
      <c r="G49" s="219">
        <v>1</v>
      </c>
      <c r="H49" s="53" t="str">
        <f t="shared" si="1"/>
        <v>–</v>
      </c>
      <c r="I49" s="53" t="str">
        <f t="shared" si="1"/>
        <v>–</v>
      </c>
    </row>
    <row r="50" spans="1:9">
      <c r="A50" s="37" t="s">
        <v>327</v>
      </c>
      <c r="B50" s="219">
        <v>1</v>
      </c>
      <c r="C50" s="53" t="s">
        <v>599</v>
      </c>
      <c r="D50" s="219">
        <v>1</v>
      </c>
      <c r="E50" s="53">
        <v>1</v>
      </c>
      <c r="F50" s="53" t="s">
        <v>599</v>
      </c>
      <c r="G50" s="219">
        <v>1</v>
      </c>
      <c r="H50" s="53" t="str">
        <f t="shared" si="1"/>
        <v>–</v>
      </c>
      <c r="I50" s="53" t="str">
        <f t="shared" si="1"/>
        <v>–</v>
      </c>
    </row>
    <row r="51" spans="1:9">
      <c r="A51" s="37" t="s">
        <v>612</v>
      </c>
      <c r="B51" s="219">
        <v>6</v>
      </c>
      <c r="C51" s="219">
        <v>1</v>
      </c>
      <c r="D51" s="219">
        <v>5</v>
      </c>
      <c r="E51" s="219">
        <v>6</v>
      </c>
      <c r="F51" s="219">
        <v>1</v>
      </c>
      <c r="G51" s="219">
        <v>5</v>
      </c>
      <c r="H51" s="53" t="str">
        <f t="shared" si="1"/>
        <v>–</v>
      </c>
      <c r="I51" s="53" t="str">
        <f t="shared" si="1"/>
        <v>–</v>
      </c>
    </row>
    <row r="52" spans="1:9" ht="14.1" customHeight="1">
      <c r="A52" s="37" t="s">
        <v>609</v>
      </c>
      <c r="B52" s="219">
        <v>1</v>
      </c>
      <c r="C52" s="53" t="s">
        <v>599</v>
      </c>
      <c r="D52" s="219">
        <v>1</v>
      </c>
      <c r="E52" s="219">
        <v>1</v>
      </c>
      <c r="F52" s="53" t="s">
        <v>599</v>
      </c>
      <c r="G52" s="219">
        <v>1</v>
      </c>
      <c r="H52" s="53" t="str">
        <f t="shared" si="1"/>
        <v>–</v>
      </c>
      <c r="I52" s="53" t="str">
        <f t="shared" si="1"/>
        <v>–</v>
      </c>
    </row>
    <row r="53" spans="1:9">
      <c r="A53" s="37" t="s">
        <v>608</v>
      </c>
      <c r="B53" s="219">
        <v>1</v>
      </c>
      <c r="C53" s="53" t="s">
        <v>599</v>
      </c>
      <c r="D53" s="219">
        <v>1</v>
      </c>
      <c r="E53" s="219">
        <v>1</v>
      </c>
      <c r="F53" s="53" t="s">
        <v>599</v>
      </c>
      <c r="G53" s="219">
        <v>1</v>
      </c>
      <c r="H53" s="53" t="str">
        <f t="shared" si="1"/>
        <v>–</v>
      </c>
      <c r="I53" s="53" t="str">
        <f t="shared" si="1"/>
        <v>–</v>
      </c>
    </row>
    <row r="54" spans="1:9" ht="14.1" customHeight="1">
      <c r="A54" s="37" t="s">
        <v>328</v>
      </c>
      <c r="B54" s="219">
        <v>4</v>
      </c>
      <c r="C54" s="53" t="s">
        <v>599</v>
      </c>
      <c r="D54" s="219">
        <v>4</v>
      </c>
      <c r="E54" s="219">
        <v>6</v>
      </c>
      <c r="F54" s="53" t="s">
        <v>599</v>
      </c>
      <c r="G54" s="219">
        <v>6</v>
      </c>
      <c r="H54" s="53" t="str">
        <f t="shared" si="1"/>
        <v>–</v>
      </c>
      <c r="I54" s="53" t="str">
        <f t="shared" si="1"/>
        <v>–</v>
      </c>
    </row>
    <row r="55" spans="1:9">
      <c r="B55" s="44" t="s">
        <v>657</v>
      </c>
      <c r="C55" s="44" t="s">
        <v>657</v>
      </c>
      <c r="D55" s="44" t="s">
        <v>657</v>
      </c>
      <c r="E55" s="44" t="s">
        <v>657</v>
      </c>
      <c r="F55" s="44" t="s">
        <v>657</v>
      </c>
      <c r="G55" s="44" t="s">
        <v>657</v>
      </c>
      <c r="H55" s="53"/>
      <c r="I55" s="53"/>
    </row>
    <row r="56" spans="1:9" s="36" customFormat="1">
      <c r="A56" s="36" t="s">
        <v>330</v>
      </c>
      <c r="B56" s="217">
        <v>86</v>
      </c>
      <c r="C56" s="217">
        <v>14</v>
      </c>
      <c r="D56" s="217">
        <v>72</v>
      </c>
      <c r="E56" s="217">
        <v>101</v>
      </c>
      <c r="F56" s="217">
        <v>15</v>
      </c>
      <c r="G56" s="217">
        <v>86</v>
      </c>
      <c r="H56" s="217">
        <f t="shared" si="1"/>
        <v>117.44186046511628</v>
      </c>
      <c r="I56" s="217">
        <f t="shared" si="0"/>
        <v>17.441860465116278</v>
      </c>
    </row>
    <row r="57" spans="1:9">
      <c r="A57" s="37" t="s">
        <v>326</v>
      </c>
      <c r="B57" s="53">
        <v>13</v>
      </c>
      <c r="C57" s="53">
        <v>3</v>
      </c>
      <c r="D57" s="53">
        <v>10</v>
      </c>
      <c r="E57" s="53">
        <v>17</v>
      </c>
      <c r="F57" s="219">
        <v>3</v>
      </c>
      <c r="G57" s="219">
        <v>14</v>
      </c>
      <c r="H57" s="53">
        <f t="shared" si="1"/>
        <v>130.76923076923077</v>
      </c>
      <c r="I57" s="53">
        <f t="shared" si="1"/>
        <v>23.076923076923077</v>
      </c>
    </row>
    <row r="58" spans="1:9">
      <c r="A58" s="37" t="s">
        <v>611</v>
      </c>
      <c r="B58" s="219">
        <v>8</v>
      </c>
      <c r="C58" s="53">
        <v>1</v>
      </c>
      <c r="D58" s="219">
        <v>7</v>
      </c>
      <c r="E58" s="53">
        <v>8</v>
      </c>
      <c r="F58" s="219">
        <v>1</v>
      </c>
      <c r="G58" s="219">
        <v>7</v>
      </c>
      <c r="H58" s="53" t="str">
        <f t="shared" si="1"/>
        <v>–</v>
      </c>
      <c r="I58" s="53" t="str">
        <f t="shared" si="1"/>
        <v>–</v>
      </c>
    </row>
    <row r="59" spans="1:9">
      <c r="A59" s="37" t="s">
        <v>327</v>
      </c>
      <c r="B59" s="53" t="s">
        <v>599</v>
      </c>
      <c r="C59" s="53" t="s">
        <v>599</v>
      </c>
      <c r="D59" s="53" t="s">
        <v>599</v>
      </c>
      <c r="E59" s="53" t="s">
        <v>599</v>
      </c>
      <c r="F59" s="53" t="s">
        <v>599</v>
      </c>
      <c r="G59" s="53" t="s">
        <v>599</v>
      </c>
      <c r="H59" s="53" t="s">
        <v>599</v>
      </c>
      <c r="I59" s="53" t="s">
        <v>599</v>
      </c>
    </row>
    <row r="60" spans="1:9">
      <c r="A60" s="37" t="s">
        <v>612</v>
      </c>
      <c r="B60" s="219">
        <v>47</v>
      </c>
      <c r="C60" s="219">
        <v>6</v>
      </c>
      <c r="D60" s="219">
        <v>41</v>
      </c>
      <c r="E60" s="219">
        <v>53</v>
      </c>
      <c r="F60" s="219">
        <v>7</v>
      </c>
      <c r="G60" s="219">
        <v>46</v>
      </c>
      <c r="H60" s="53">
        <f t="shared" si="1"/>
        <v>112.76595744680851</v>
      </c>
      <c r="I60" s="53">
        <f t="shared" si="1"/>
        <v>14.893617021276595</v>
      </c>
    </row>
    <row r="61" spans="1:9">
      <c r="A61" s="37" t="s">
        <v>609</v>
      </c>
      <c r="B61" s="219">
        <v>23</v>
      </c>
      <c r="C61" s="219">
        <v>4</v>
      </c>
      <c r="D61" s="219">
        <v>19</v>
      </c>
      <c r="E61" s="219">
        <v>32</v>
      </c>
      <c r="F61" s="219">
        <v>5</v>
      </c>
      <c r="G61" s="219">
        <v>27</v>
      </c>
      <c r="H61" s="53">
        <f t="shared" si="1"/>
        <v>139.13043478260869</v>
      </c>
      <c r="I61" s="53">
        <f t="shared" si="1"/>
        <v>21.739130434782609</v>
      </c>
    </row>
    <row r="62" spans="1:9">
      <c r="A62" s="37" t="s">
        <v>608</v>
      </c>
      <c r="B62" s="53" t="s">
        <v>599</v>
      </c>
      <c r="C62" s="53" t="s">
        <v>599</v>
      </c>
      <c r="D62" s="53" t="s">
        <v>599</v>
      </c>
      <c r="E62" s="53" t="s">
        <v>599</v>
      </c>
      <c r="F62" s="53" t="s">
        <v>599</v>
      </c>
      <c r="G62" s="53" t="s">
        <v>599</v>
      </c>
      <c r="H62" s="53" t="s">
        <v>599</v>
      </c>
      <c r="I62" s="53" t="s">
        <v>599</v>
      </c>
    </row>
    <row r="63" spans="1:9">
      <c r="A63" s="37" t="s">
        <v>328</v>
      </c>
      <c r="B63" s="219">
        <v>6</v>
      </c>
      <c r="C63" s="219">
        <v>1</v>
      </c>
      <c r="D63" s="219">
        <v>5</v>
      </c>
      <c r="E63" s="219">
        <v>6</v>
      </c>
      <c r="F63" s="219">
        <v>1</v>
      </c>
      <c r="G63" s="219">
        <v>5</v>
      </c>
      <c r="H63" s="53" t="str">
        <f t="shared" si="1"/>
        <v>–</v>
      </c>
      <c r="I63" s="53" t="str">
        <f t="shared" si="1"/>
        <v>–</v>
      </c>
    </row>
    <row r="64" spans="1:9">
      <c r="B64" s="44" t="s">
        <v>657</v>
      </c>
      <c r="C64" s="44" t="s">
        <v>657</v>
      </c>
      <c r="D64" s="44" t="s">
        <v>657</v>
      </c>
      <c r="E64" s="44" t="s">
        <v>657</v>
      </c>
      <c r="F64" s="44" t="s">
        <v>657</v>
      </c>
      <c r="G64" s="44" t="s">
        <v>657</v>
      </c>
      <c r="H64" s="53"/>
      <c r="I64" s="53"/>
    </row>
    <row r="65" spans="1:9" s="36" customFormat="1" ht="12.6" customHeight="1">
      <c r="A65" s="36" t="s">
        <v>331</v>
      </c>
      <c r="B65" s="217">
        <v>65</v>
      </c>
      <c r="C65" s="217">
        <v>16</v>
      </c>
      <c r="D65" s="217">
        <v>49</v>
      </c>
      <c r="E65" s="217">
        <v>73</v>
      </c>
      <c r="F65" s="217">
        <v>18</v>
      </c>
      <c r="G65" s="217">
        <v>55</v>
      </c>
      <c r="H65" s="217">
        <f t="shared" si="1"/>
        <v>112.30769230769231</v>
      </c>
      <c r="I65" s="217">
        <f t="shared" si="0"/>
        <v>27.692307692307693</v>
      </c>
    </row>
    <row r="66" spans="1:9">
      <c r="A66" s="37" t="s">
        <v>326</v>
      </c>
      <c r="B66" s="53">
        <v>3</v>
      </c>
      <c r="C66" s="53" t="s">
        <v>599</v>
      </c>
      <c r="D66" s="53">
        <v>3</v>
      </c>
      <c r="E66" s="53">
        <v>3</v>
      </c>
      <c r="F66" s="219" t="s">
        <v>657</v>
      </c>
      <c r="G66" s="219">
        <v>3</v>
      </c>
      <c r="H66" s="53" t="str">
        <f t="shared" si="1"/>
        <v>–</v>
      </c>
      <c r="I66" s="53" t="str">
        <f t="shared" si="1"/>
        <v>–</v>
      </c>
    </row>
    <row r="67" spans="1:9" ht="12.6" customHeight="1">
      <c r="A67" s="37" t="s">
        <v>611</v>
      </c>
      <c r="B67" s="219">
        <v>1</v>
      </c>
      <c r="C67" s="53" t="s">
        <v>599</v>
      </c>
      <c r="D67" s="219">
        <v>1</v>
      </c>
      <c r="E67" s="53">
        <v>1</v>
      </c>
      <c r="F67" s="219" t="s">
        <v>657</v>
      </c>
      <c r="G67" s="219">
        <v>1</v>
      </c>
      <c r="H67" s="53" t="str">
        <f t="shared" si="1"/>
        <v>–</v>
      </c>
      <c r="I67" s="53" t="str">
        <f t="shared" si="1"/>
        <v>–</v>
      </c>
    </row>
    <row r="68" spans="1:9">
      <c r="A68" s="37" t="s">
        <v>327</v>
      </c>
      <c r="B68" s="53" t="s">
        <v>599</v>
      </c>
      <c r="C68" s="53" t="s">
        <v>599</v>
      </c>
      <c r="D68" s="53" t="s">
        <v>599</v>
      </c>
      <c r="E68" s="53" t="s">
        <v>599</v>
      </c>
      <c r="F68" s="53" t="s">
        <v>599</v>
      </c>
      <c r="G68" s="53" t="s">
        <v>599</v>
      </c>
      <c r="H68" s="53" t="s">
        <v>599</v>
      </c>
      <c r="I68" s="53" t="s">
        <v>599</v>
      </c>
    </row>
    <row r="69" spans="1:9">
      <c r="A69" s="37" t="s">
        <v>612</v>
      </c>
      <c r="B69" s="219">
        <v>6</v>
      </c>
      <c r="C69" s="53">
        <v>2</v>
      </c>
      <c r="D69" s="219">
        <v>4</v>
      </c>
      <c r="E69" s="219">
        <v>6</v>
      </c>
      <c r="F69" s="219">
        <v>2</v>
      </c>
      <c r="G69" s="219">
        <v>4</v>
      </c>
      <c r="H69" s="53" t="str">
        <f t="shared" si="1"/>
        <v>–</v>
      </c>
      <c r="I69" s="53" t="str">
        <f t="shared" si="1"/>
        <v>–</v>
      </c>
    </row>
    <row r="70" spans="1:9" ht="14.1" customHeight="1">
      <c r="A70" s="37" t="s">
        <v>609</v>
      </c>
      <c r="B70" s="219">
        <v>47</v>
      </c>
      <c r="C70" s="219">
        <v>13</v>
      </c>
      <c r="D70" s="219">
        <v>34</v>
      </c>
      <c r="E70" s="219">
        <v>53</v>
      </c>
      <c r="F70" s="219">
        <v>14</v>
      </c>
      <c r="G70" s="219">
        <v>39</v>
      </c>
      <c r="H70" s="53">
        <f t="shared" si="1"/>
        <v>112.76595744680851</v>
      </c>
      <c r="I70" s="53">
        <f t="shared" si="1"/>
        <v>29.787234042553191</v>
      </c>
    </row>
    <row r="71" spans="1:9">
      <c r="A71" s="37" t="s">
        <v>608</v>
      </c>
      <c r="B71" s="219">
        <v>1</v>
      </c>
      <c r="C71" s="53" t="s">
        <v>599</v>
      </c>
      <c r="D71" s="219">
        <v>1</v>
      </c>
      <c r="E71" s="53">
        <v>2</v>
      </c>
      <c r="F71" s="53" t="s">
        <v>599</v>
      </c>
      <c r="G71" s="53">
        <v>2</v>
      </c>
      <c r="H71" s="53" t="str">
        <f t="shared" si="1"/>
        <v>–</v>
      </c>
      <c r="I71" s="53" t="str">
        <f t="shared" si="1"/>
        <v>–</v>
      </c>
    </row>
    <row r="72" spans="1:9">
      <c r="A72" s="37" t="s">
        <v>328</v>
      </c>
      <c r="B72" s="219">
        <v>8</v>
      </c>
      <c r="C72" s="53">
        <v>2</v>
      </c>
      <c r="D72" s="219">
        <v>6</v>
      </c>
      <c r="E72" s="53">
        <v>9</v>
      </c>
      <c r="F72" s="219">
        <v>3</v>
      </c>
      <c r="G72" s="219">
        <v>6</v>
      </c>
      <c r="H72" s="53" t="str">
        <f t="shared" si="1"/>
        <v>–</v>
      </c>
      <c r="I72" s="53" t="str">
        <f t="shared" si="1"/>
        <v>–</v>
      </c>
    </row>
    <row r="73" spans="1:9">
      <c r="B73" s="44" t="s">
        <v>657</v>
      </c>
      <c r="C73" s="44" t="s">
        <v>657</v>
      </c>
      <c r="D73" s="44" t="s">
        <v>657</v>
      </c>
      <c r="E73" s="44" t="s">
        <v>657</v>
      </c>
      <c r="F73" s="44" t="s">
        <v>657</v>
      </c>
      <c r="G73" s="44" t="s">
        <v>657</v>
      </c>
      <c r="H73" s="53"/>
      <c r="I73" s="53"/>
    </row>
    <row r="74" spans="1:9" s="36" customFormat="1">
      <c r="A74" s="36" t="s">
        <v>332</v>
      </c>
      <c r="B74" s="217">
        <v>220</v>
      </c>
      <c r="C74" s="217">
        <v>33</v>
      </c>
      <c r="D74" s="217">
        <v>187</v>
      </c>
      <c r="E74" s="217">
        <v>273</v>
      </c>
      <c r="F74" s="217">
        <v>40</v>
      </c>
      <c r="G74" s="217">
        <v>233</v>
      </c>
      <c r="H74" s="217">
        <f t="shared" si="1"/>
        <v>124.09090909090909</v>
      </c>
      <c r="I74" s="217">
        <f t="shared" si="0"/>
        <v>18.181818181818183</v>
      </c>
    </row>
    <row r="75" spans="1:9">
      <c r="A75" s="37" t="s">
        <v>326</v>
      </c>
      <c r="B75" s="53">
        <v>10</v>
      </c>
      <c r="C75" s="53">
        <v>1</v>
      </c>
      <c r="D75" s="53">
        <v>9</v>
      </c>
      <c r="E75" s="53">
        <v>10</v>
      </c>
      <c r="F75" s="219">
        <v>1</v>
      </c>
      <c r="G75" s="219">
        <v>9</v>
      </c>
      <c r="H75" s="53">
        <f t="shared" ref="H75:H81" si="4">IF($B75&gt;9,100*E75/$B75,"–")</f>
        <v>100</v>
      </c>
      <c r="I75" s="53">
        <f t="shared" si="0"/>
        <v>10</v>
      </c>
    </row>
    <row r="76" spans="1:9">
      <c r="A76" s="37" t="s">
        <v>611</v>
      </c>
      <c r="B76" s="219">
        <v>1</v>
      </c>
      <c r="C76" s="53" t="s">
        <v>657</v>
      </c>
      <c r="D76" s="219">
        <v>1</v>
      </c>
      <c r="E76" s="53">
        <v>1</v>
      </c>
      <c r="F76" s="219" t="s">
        <v>657</v>
      </c>
      <c r="G76" s="219">
        <v>1</v>
      </c>
      <c r="H76" s="53" t="s">
        <v>599</v>
      </c>
      <c r="I76" s="53" t="s">
        <v>599</v>
      </c>
    </row>
    <row r="77" spans="1:9">
      <c r="A77" s="37" t="s">
        <v>327</v>
      </c>
      <c r="B77" s="53" t="s">
        <v>599</v>
      </c>
      <c r="C77" s="53" t="s">
        <v>599</v>
      </c>
      <c r="D77" s="53" t="s">
        <v>599</v>
      </c>
      <c r="E77" s="53" t="s">
        <v>599</v>
      </c>
      <c r="F77" s="53" t="s">
        <v>599</v>
      </c>
      <c r="G77" s="53" t="s">
        <v>599</v>
      </c>
      <c r="H77" s="53" t="s">
        <v>599</v>
      </c>
      <c r="I77" s="53" t="s">
        <v>599</v>
      </c>
    </row>
    <row r="78" spans="1:9">
      <c r="A78" s="37" t="s">
        <v>612</v>
      </c>
      <c r="B78" s="219">
        <v>9</v>
      </c>
      <c r="C78" s="53" t="s">
        <v>657</v>
      </c>
      <c r="D78" s="219">
        <v>9</v>
      </c>
      <c r="E78" s="53">
        <v>10</v>
      </c>
      <c r="F78" s="219" t="s">
        <v>657</v>
      </c>
      <c r="G78" s="219">
        <v>10</v>
      </c>
      <c r="H78" s="53" t="s">
        <v>599</v>
      </c>
      <c r="I78" s="53" t="s">
        <v>599</v>
      </c>
    </row>
    <row r="79" spans="1:9">
      <c r="A79" s="37" t="s">
        <v>609</v>
      </c>
      <c r="B79" s="219">
        <v>190</v>
      </c>
      <c r="C79" s="219">
        <v>31</v>
      </c>
      <c r="D79" s="219">
        <v>159</v>
      </c>
      <c r="E79" s="219">
        <v>240</v>
      </c>
      <c r="F79" s="219">
        <v>38</v>
      </c>
      <c r="G79" s="219">
        <v>202</v>
      </c>
      <c r="H79" s="53">
        <f t="shared" si="4"/>
        <v>126.31578947368421</v>
      </c>
      <c r="I79" s="53">
        <f t="shared" si="0"/>
        <v>20</v>
      </c>
    </row>
    <row r="80" spans="1:9">
      <c r="A80" s="37" t="s">
        <v>608</v>
      </c>
      <c r="B80" s="53" t="s">
        <v>599</v>
      </c>
      <c r="C80" s="53" t="s">
        <v>599</v>
      </c>
      <c r="D80" s="53" t="s">
        <v>599</v>
      </c>
      <c r="E80" s="53" t="s">
        <v>599</v>
      </c>
      <c r="F80" s="53" t="s">
        <v>599</v>
      </c>
      <c r="G80" s="53" t="s">
        <v>599</v>
      </c>
      <c r="H80" s="53" t="s">
        <v>599</v>
      </c>
      <c r="I80" s="53" t="s">
        <v>599</v>
      </c>
    </row>
    <row r="81" spans="1:9">
      <c r="A81" s="37" t="s">
        <v>328</v>
      </c>
      <c r="B81" s="219">
        <v>11</v>
      </c>
      <c r="C81" s="53">
        <v>1</v>
      </c>
      <c r="D81" s="219">
        <v>10</v>
      </c>
      <c r="E81" s="53">
        <v>14</v>
      </c>
      <c r="F81" s="219">
        <v>1</v>
      </c>
      <c r="G81" s="219">
        <v>13</v>
      </c>
      <c r="H81" s="53">
        <f t="shared" si="4"/>
        <v>127.27272727272727</v>
      </c>
      <c r="I81" s="53">
        <f t="shared" ref="I81" si="5">IF($B81&gt;9,100*F81/$B81,"–")</f>
        <v>9.0909090909090917</v>
      </c>
    </row>
    <row r="82" spans="1:9" ht="14.1" customHeight="1">
      <c r="B82" s="44" t="s">
        <v>657</v>
      </c>
      <c r="C82" s="44" t="s">
        <v>657</v>
      </c>
      <c r="D82" s="44" t="s">
        <v>657</v>
      </c>
      <c r="E82" s="44" t="s">
        <v>657</v>
      </c>
      <c r="F82" s="44" t="s">
        <v>657</v>
      </c>
      <c r="G82" s="44" t="s">
        <v>657</v>
      </c>
      <c r="H82" s="53"/>
      <c r="I82" s="53"/>
    </row>
    <row r="83" spans="1:9" s="36" customFormat="1" ht="12.6" customHeight="1">
      <c r="A83" s="36" t="s">
        <v>333</v>
      </c>
      <c r="B83" s="217">
        <v>391</v>
      </c>
      <c r="C83" s="217">
        <v>50</v>
      </c>
      <c r="D83" s="217">
        <v>341</v>
      </c>
      <c r="E83" s="217">
        <v>448</v>
      </c>
      <c r="F83" s="217">
        <v>53</v>
      </c>
      <c r="G83" s="217">
        <v>395</v>
      </c>
      <c r="H83" s="217">
        <f t="shared" ref="H83:I135" si="6">IF($B83&gt;9,100*E83/$B83,"–")</f>
        <v>114.57800511508951</v>
      </c>
      <c r="I83" s="217">
        <f t="shared" si="6"/>
        <v>13.554987212276215</v>
      </c>
    </row>
    <row r="84" spans="1:9">
      <c r="A84" s="37" t="s">
        <v>326</v>
      </c>
      <c r="B84" s="53">
        <v>16</v>
      </c>
      <c r="C84" s="53">
        <v>1</v>
      </c>
      <c r="D84" s="53">
        <v>15</v>
      </c>
      <c r="E84" s="53">
        <v>22</v>
      </c>
      <c r="F84" s="219">
        <v>3</v>
      </c>
      <c r="G84" s="219">
        <v>19</v>
      </c>
      <c r="H84" s="53">
        <f t="shared" si="6"/>
        <v>137.5</v>
      </c>
      <c r="I84" s="53">
        <f t="shared" si="6"/>
        <v>18.75</v>
      </c>
    </row>
    <row r="85" spans="1:9">
      <c r="A85" s="37" t="s">
        <v>611</v>
      </c>
      <c r="B85" s="219">
        <v>1</v>
      </c>
      <c r="C85" s="53" t="s">
        <v>599</v>
      </c>
      <c r="D85" s="219">
        <v>1</v>
      </c>
      <c r="E85" s="53">
        <v>1</v>
      </c>
      <c r="F85" s="53" t="s">
        <v>599</v>
      </c>
      <c r="G85" s="219">
        <v>1</v>
      </c>
      <c r="H85" s="53" t="str">
        <f t="shared" si="6"/>
        <v>–</v>
      </c>
      <c r="I85" s="53" t="str">
        <f t="shared" si="6"/>
        <v>–</v>
      </c>
    </row>
    <row r="86" spans="1:9">
      <c r="A86" s="37" t="s">
        <v>327</v>
      </c>
      <c r="B86" s="53" t="s">
        <v>599</v>
      </c>
      <c r="C86" s="53" t="s">
        <v>599</v>
      </c>
      <c r="D86" s="53" t="s">
        <v>599</v>
      </c>
      <c r="E86" s="53" t="s">
        <v>599</v>
      </c>
      <c r="F86" s="53" t="s">
        <v>599</v>
      </c>
      <c r="G86" s="53" t="s">
        <v>599</v>
      </c>
      <c r="H86" s="53" t="s">
        <v>599</v>
      </c>
      <c r="I86" s="53" t="s">
        <v>599</v>
      </c>
    </row>
    <row r="87" spans="1:9">
      <c r="A87" s="37" t="s">
        <v>612</v>
      </c>
      <c r="B87" s="219">
        <v>9</v>
      </c>
      <c r="C87" s="53">
        <v>1</v>
      </c>
      <c r="D87" s="219">
        <v>8</v>
      </c>
      <c r="E87" s="53">
        <v>10</v>
      </c>
      <c r="F87" s="219">
        <v>1</v>
      </c>
      <c r="G87" s="219">
        <v>9</v>
      </c>
      <c r="H87" s="53" t="str">
        <f t="shared" si="6"/>
        <v>–</v>
      </c>
      <c r="I87" s="53" t="str">
        <f t="shared" si="6"/>
        <v>–</v>
      </c>
    </row>
    <row r="88" spans="1:9">
      <c r="A88" s="37" t="s">
        <v>609</v>
      </c>
      <c r="B88" s="219">
        <v>293</v>
      </c>
      <c r="C88" s="53">
        <v>37</v>
      </c>
      <c r="D88" s="219">
        <v>256</v>
      </c>
      <c r="E88" s="53">
        <v>330</v>
      </c>
      <c r="F88" s="219">
        <v>38</v>
      </c>
      <c r="G88" s="219">
        <v>292</v>
      </c>
      <c r="H88" s="53">
        <f t="shared" si="6"/>
        <v>112.62798634812286</v>
      </c>
      <c r="I88" s="53">
        <f t="shared" si="6"/>
        <v>12.969283276450511</v>
      </c>
    </row>
    <row r="89" spans="1:9">
      <c r="A89" s="37" t="s">
        <v>608</v>
      </c>
      <c r="B89" s="219">
        <v>5</v>
      </c>
      <c r="C89" s="53" t="s">
        <v>599</v>
      </c>
      <c r="D89" s="219">
        <v>5</v>
      </c>
      <c r="E89" s="53">
        <v>6</v>
      </c>
      <c r="F89" s="53" t="s">
        <v>599</v>
      </c>
      <c r="G89" s="219">
        <v>6</v>
      </c>
      <c r="H89" s="53" t="str">
        <f t="shared" si="6"/>
        <v>–</v>
      </c>
      <c r="I89" s="53" t="str">
        <f t="shared" si="6"/>
        <v>–</v>
      </c>
    </row>
    <row r="90" spans="1:9">
      <c r="A90" s="37" t="s">
        <v>328</v>
      </c>
      <c r="B90" s="219">
        <v>76</v>
      </c>
      <c r="C90" s="53">
        <v>12</v>
      </c>
      <c r="D90" s="219">
        <v>64</v>
      </c>
      <c r="E90" s="53">
        <v>89</v>
      </c>
      <c r="F90" s="219">
        <v>12</v>
      </c>
      <c r="G90" s="219">
        <v>77</v>
      </c>
      <c r="H90" s="53">
        <f t="shared" si="6"/>
        <v>117.10526315789474</v>
      </c>
      <c r="I90" s="53">
        <f t="shared" si="6"/>
        <v>15.789473684210526</v>
      </c>
    </row>
    <row r="91" spans="1:9" ht="14.1" customHeight="1">
      <c r="B91" s="44" t="s">
        <v>657</v>
      </c>
      <c r="C91" s="44" t="s">
        <v>657</v>
      </c>
      <c r="D91" s="44" t="s">
        <v>657</v>
      </c>
      <c r="E91" s="44" t="s">
        <v>657</v>
      </c>
      <c r="F91" s="44" t="s">
        <v>657</v>
      </c>
      <c r="G91" s="44" t="s">
        <v>657</v>
      </c>
      <c r="H91" s="53"/>
      <c r="I91" s="53"/>
    </row>
    <row r="92" spans="1:9" s="36" customFormat="1">
      <c r="A92" s="36" t="s">
        <v>334</v>
      </c>
      <c r="B92" s="217">
        <v>98</v>
      </c>
      <c r="C92" s="217">
        <v>9</v>
      </c>
      <c r="D92" s="217">
        <v>89</v>
      </c>
      <c r="E92" s="217">
        <v>104</v>
      </c>
      <c r="F92" s="217">
        <v>10</v>
      </c>
      <c r="G92" s="217">
        <v>94</v>
      </c>
      <c r="H92" s="217">
        <f t="shared" si="6"/>
        <v>106.12244897959184</v>
      </c>
      <c r="I92" s="217">
        <f t="shared" si="6"/>
        <v>10.204081632653061</v>
      </c>
    </row>
    <row r="93" spans="1:9">
      <c r="A93" s="37" t="s">
        <v>326</v>
      </c>
      <c r="B93" s="219">
        <v>2</v>
      </c>
      <c r="C93" s="53" t="s">
        <v>599</v>
      </c>
      <c r="D93" s="219">
        <v>2</v>
      </c>
      <c r="E93" s="219">
        <v>2</v>
      </c>
      <c r="F93" s="53" t="s">
        <v>599</v>
      </c>
      <c r="G93" s="219">
        <v>2</v>
      </c>
      <c r="H93" s="53" t="str">
        <f t="shared" si="6"/>
        <v>–</v>
      </c>
      <c r="I93" s="53" t="str">
        <f t="shared" si="6"/>
        <v>–</v>
      </c>
    </row>
    <row r="94" spans="1:9">
      <c r="A94" s="37" t="s">
        <v>611</v>
      </c>
      <c r="B94" s="53" t="s">
        <v>599</v>
      </c>
      <c r="C94" s="53" t="s">
        <v>599</v>
      </c>
      <c r="D94" s="53" t="s">
        <v>599</v>
      </c>
      <c r="E94" s="53" t="s">
        <v>599</v>
      </c>
      <c r="F94" s="53" t="s">
        <v>599</v>
      </c>
      <c r="G94" s="53" t="s">
        <v>599</v>
      </c>
      <c r="H94" s="53" t="s">
        <v>599</v>
      </c>
      <c r="I94" s="53" t="s">
        <v>599</v>
      </c>
    </row>
    <row r="95" spans="1:9" ht="12.6" customHeight="1">
      <c r="A95" s="37" t="s">
        <v>327</v>
      </c>
      <c r="B95" s="53" t="s">
        <v>599</v>
      </c>
      <c r="C95" s="53" t="s">
        <v>599</v>
      </c>
      <c r="D95" s="53" t="s">
        <v>599</v>
      </c>
      <c r="E95" s="53" t="s">
        <v>599</v>
      </c>
      <c r="F95" s="53" t="s">
        <v>599</v>
      </c>
      <c r="G95" s="53" t="s">
        <v>599</v>
      </c>
      <c r="H95" s="53" t="s">
        <v>599</v>
      </c>
      <c r="I95" s="53" t="s">
        <v>599</v>
      </c>
    </row>
    <row r="96" spans="1:9">
      <c r="A96" s="37" t="s">
        <v>612</v>
      </c>
      <c r="B96" s="219">
        <v>2</v>
      </c>
      <c r="C96" s="53" t="s">
        <v>599</v>
      </c>
      <c r="D96" s="219">
        <v>2</v>
      </c>
      <c r="E96" s="53">
        <v>2</v>
      </c>
      <c r="F96" s="53" t="s">
        <v>599</v>
      </c>
      <c r="G96" s="219">
        <v>2</v>
      </c>
      <c r="H96" s="53" t="str">
        <f t="shared" si="6"/>
        <v>–</v>
      </c>
      <c r="I96" s="53" t="str">
        <f t="shared" si="6"/>
        <v>–</v>
      </c>
    </row>
    <row r="97" spans="1:9">
      <c r="A97" s="37" t="s">
        <v>609</v>
      </c>
      <c r="B97" s="219">
        <v>50</v>
      </c>
      <c r="C97" s="219">
        <v>2</v>
      </c>
      <c r="D97" s="219">
        <v>48</v>
      </c>
      <c r="E97" s="219">
        <v>55</v>
      </c>
      <c r="F97" s="219">
        <v>2</v>
      </c>
      <c r="G97" s="219">
        <v>53</v>
      </c>
      <c r="H97" s="53">
        <f t="shared" si="6"/>
        <v>110</v>
      </c>
      <c r="I97" s="53">
        <f t="shared" si="6"/>
        <v>4</v>
      </c>
    </row>
    <row r="98" spans="1:9" ht="14.1" customHeight="1">
      <c r="A98" s="37" t="s">
        <v>608</v>
      </c>
      <c r="B98" s="219"/>
      <c r="C98" s="219"/>
      <c r="D98" s="219"/>
      <c r="E98" s="219"/>
      <c r="F98" s="219"/>
      <c r="G98" s="219"/>
      <c r="H98" s="53" t="str">
        <f t="shared" si="6"/>
        <v>–</v>
      </c>
      <c r="I98" s="53" t="str">
        <f t="shared" si="6"/>
        <v>–</v>
      </c>
    </row>
    <row r="99" spans="1:9">
      <c r="A99" s="37" t="s">
        <v>328</v>
      </c>
      <c r="B99" s="219">
        <v>47</v>
      </c>
      <c r="C99" s="53">
        <v>7</v>
      </c>
      <c r="D99" s="219">
        <v>40</v>
      </c>
      <c r="E99" s="53">
        <v>48</v>
      </c>
      <c r="F99" s="219">
        <v>8</v>
      </c>
      <c r="G99" s="219">
        <v>40</v>
      </c>
      <c r="H99" s="53">
        <f t="shared" si="6"/>
        <v>102.12765957446808</v>
      </c>
      <c r="I99" s="53">
        <f t="shared" si="6"/>
        <v>17.021276595744681</v>
      </c>
    </row>
    <row r="100" spans="1:9">
      <c r="B100" s="44"/>
      <c r="C100" s="44"/>
      <c r="D100" s="44"/>
      <c r="E100" s="44"/>
      <c r="F100" s="44"/>
      <c r="G100" s="44"/>
      <c r="H100" s="53"/>
      <c r="I100" s="53"/>
    </row>
    <row r="101" spans="1:9" s="36" customFormat="1">
      <c r="A101" s="36" t="s">
        <v>335</v>
      </c>
      <c r="B101" s="220">
        <v>251</v>
      </c>
      <c r="C101" s="220">
        <v>17</v>
      </c>
      <c r="D101" s="220">
        <v>234</v>
      </c>
      <c r="E101" s="217">
        <v>280</v>
      </c>
      <c r="F101" s="220">
        <v>17</v>
      </c>
      <c r="G101" s="220">
        <v>263</v>
      </c>
      <c r="H101" s="217">
        <f t="shared" si="6"/>
        <v>111.55378486055777</v>
      </c>
      <c r="I101" s="217">
        <f t="shared" si="6"/>
        <v>6.7729083665338647</v>
      </c>
    </row>
    <row r="102" spans="1:9">
      <c r="A102" s="37" t="s">
        <v>326</v>
      </c>
      <c r="B102" s="219">
        <v>6</v>
      </c>
      <c r="C102" s="53" t="s">
        <v>599</v>
      </c>
      <c r="D102" s="219">
        <v>6</v>
      </c>
      <c r="E102" s="53">
        <v>6</v>
      </c>
      <c r="F102" s="53" t="s">
        <v>599</v>
      </c>
      <c r="G102" s="219">
        <v>6</v>
      </c>
      <c r="H102" s="53" t="str">
        <f t="shared" si="6"/>
        <v>–</v>
      </c>
      <c r="I102" s="53" t="str">
        <f t="shared" si="6"/>
        <v>–</v>
      </c>
    </row>
    <row r="103" spans="1:9">
      <c r="A103" s="37" t="s">
        <v>611</v>
      </c>
      <c r="B103" s="53" t="s">
        <v>599</v>
      </c>
      <c r="C103" s="53" t="s">
        <v>599</v>
      </c>
      <c r="D103" s="53" t="s">
        <v>599</v>
      </c>
      <c r="E103" s="53" t="s">
        <v>599</v>
      </c>
      <c r="F103" s="53" t="s">
        <v>599</v>
      </c>
      <c r="G103" s="53" t="s">
        <v>599</v>
      </c>
      <c r="H103" s="53" t="s">
        <v>599</v>
      </c>
      <c r="I103" s="53" t="s">
        <v>599</v>
      </c>
    </row>
    <row r="104" spans="1:9" ht="12.6" customHeight="1">
      <c r="A104" s="37" t="s">
        <v>327</v>
      </c>
      <c r="B104" s="53" t="s">
        <v>599</v>
      </c>
      <c r="C104" s="53" t="s">
        <v>599</v>
      </c>
      <c r="D104" s="53" t="s">
        <v>599</v>
      </c>
      <c r="E104" s="53" t="s">
        <v>599</v>
      </c>
      <c r="F104" s="53" t="s">
        <v>599</v>
      </c>
      <c r="G104" s="53" t="s">
        <v>599</v>
      </c>
      <c r="H104" s="53" t="s">
        <v>599</v>
      </c>
      <c r="I104" s="53" t="s">
        <v>599</v>
      </c>
    </row>
    <row r="105" spans="1:9">
      <c r="A105" s="37" t="s">
        <v>612</v>
      </c>
      <c r="B105" s="219">
        <v>4</v>
      </c>
      <c r="C105" s="53" t="s">
        <v>599</v>
      </c>
      <c r="D105" s="219">
        <v>4</v>
      </c>
      <c r="E105" s="53">
        <v>4</v>
      </c>
      <c r="F105" s="53" t="s">
        <v>599</v>
      </c>
      <c r="G105" s="219">
        <v>4</v>
      </c>
      <c r="H105" s="53" t="str">
        <f t="shared" si="6"/>
        <v>–</v>
      </c>
      <c r="I105" s="53" t="str">
        <f t="shared" si="6"/>
        <v>–</v>
      </c>
    </row>
    <row r="106" spans="1:9" ht="14.1" customHeight="1">
      <c r="A106" s="37" t="s">
        <v>609</v>
      </c>
      <c r="B106" s="219">
        <v>68</v>
      </c>
      <c r="C106" s="53">
        <v>5</v>
      </c>
      <c r="D106" s="219">
        <v>63</v>
      </c>
      <c r="E106" s="53">
        <v>74</v>
      </c>
      <c r="F106" s="219">
        <v>5</v>
      </c>
      <c r="G106" s="219">
        <v>69</v>
      </c>
      <c r="H106" s="53">
        <f t="shared" si="6"/>
        <v>108.82352941176471</v>
      </c>
      <c r="I106" s="53">
        <f t="shared" si="6"/>
        <v>7.3529411764705879</v>
      </c>
    </row>
    <row r="107" spans="1:9">
      <c r="A107" s="37" t="s">
        <v>608</v>
      </c>
      <c r="B107" s="219">
        <v>1</v>
      </c>
      <c r="C107" s="53" t="s">
        <v>599</v>
      </c>
      <c r="D107" s="219">
        <v>1</v>
      </c>
      <c r="E107" s="53">
        <v>2</v>
      </c>
      <c r="F107" s="53" t="s">
        <v>599</v>
      </c>
      <c r="G107" s="219">
        <v>2</v>
      </c>
      <c r="H107" s="53" t="str">
        <f t="shared" si="6"/>
        <v>–</v>
      </c>
      <c r="I107" s="53" t="str">
        <f t="shared" si="6"/>
        <v>–</v>
      </c>
    </row>
    <row r="108" spans="1:9">
      <c r="A108" s="37" t="s">
        <v>328</v>
      </c>
      <c r="B108" s="219">
        <v>177</v>
      </c>
      <c r="C108" s="53">
        <v>12</v>
      </c>
      <c r="D108" s="219">
        <v>165</v>
      </c>
      <c r="E108" s="53">
        <v>199</v>
      </c>
      <c r="F108" s="219">
        <v>12</v>
      </c>
      <c r="G108" s="219">
        <v>187</v>
      </c>
      <c r="H108" s="53">
        <f t="shared" si="6"/>
        <v>112.42937853107344</v>
      </c>
      <c r="I108" s="53">
        <f t="shared" si="6"/>
        <v>6.7796610169491522</v>
      </c>
    </row>
    <row r="109" spans="1:9">
      <c r="B109" s="44"/>
      <c r="C109" s="44"/>
      <c r="D109" s="44"/>
      <c r="E109" s="44"/>
      <c r="F109" s="44"/>
      <c r="G109" s="44"/>
      <c r="H109" s="53"/>
      <c r="I109" s="53"/>
    </row>
    <row r="110" spans="1:9" s="36" customFormat="1">
      <c r="A110" s="36" t="s">
        <v>336</v>
      </c>
      <c r="B110" s="220">
        <v>284</v>
      </c>
      <c r="C110" s="217">
        <v>16</v>
      </c>
      <c r="D110" s="220">
        <v>268</v>
      </c>
      <c r="E110" s="217">
        <v>301</v>
      </c>
      <c r="F110" s="220">
        <v>17</v>
      </c>
      <c r="G110" s="220">
        <v>284</v>
      </c>
      <c r="H110" s="217">
        <f t="shared" si="6"/>
        <v>105.98591549295774</v>
      </c>
      <c r="I110" s="217">
        <f t="shared" si="6"/>
        <v>5.9859154929577461</v>
      </c>
    </row>
    <row r="111" spans="1:9" ht="12.6" customHeight="1">
      <c r="A111" s="37" t="s">
        <v>326</v>
      </c>
      <c r="B111" s="219">
        <v>1</v>
      </c>
      <c r="C111" s="53" t="s">
        <v>599</v>
      </c>
      <c r="D111" s="219">
        <v>1</v>
      </c>
      <c r="E111" s="53">
        <v>1</v>
      </c>
      <c r="F111" s="53" t="s">
        <v>599</v>
      </c>
      <c r="G111" s="219">
        <v>1</v>
      </c>
      <c r="H111" s="53" t="str">
        <f t="shared" si="6"/>
        <v>–</v>
      </c>
      <c r="I111" s="53" t="str">
        <f t="shared" si="6"/>
        <v>–</v>
      </c>
    </row>
    <row r="112" spans="1:9">
      <c r="A112" s="37" t="s">
        <v>611</v>
      </c>
      <c r="B112" s="53" t="s">
        <v>599</v>
      </c>
      <c r="C112" s="53" t="s">
        <v>599</v>
      </c>
      <c r="D112" s="53" t="s">
        <v>599</v>
      </c>
      <c r="E112" s="53" t="s">
        <v>599</v>
      </c>
      <c r="F112" s="53" t="s">
        <v>599</v>
      </c>
      <c r="G112" s="53" t="s">
        <v>599</v>
      </c>
      <c r="H112" s="53" t="s">
        <v>599</v>
      </c>
      <c r="I112" s="53" t="s">
        <v>599</v>
      </c>
    </row>
    <row r="113" spans="1:9">
      <c r="A113" s="37" t="s">
        <v>327</v>
      </c>
      <c r="B113" s="53" t="s">
        <v>599</v>
      </c>
      <c r="C113" s="53" t="s">
        <v>599</v>
      </c>
      <c r="D113" s="53" t="s">
        <v>599</v>
      </c>
      <c r="E113" s="53" t="s">
        <v>599</v>
      </c>
      <c r="F113" s="53" t="s">
        <v>599</v>
      </c>
      <c r="G113" s="53" t="s">
        <v>599</v>
      </c>
      <c r="H113" s="53" t="s">
        <v>599</v>
      </c>
      <c r="I113" s="53" t="s">
        <v>599</v>
      </c>
    </row>
    <row r="114" spans="1:9">
      <c r="A114" s="37" t="s">
        <v>612</v>
      </c>
      <c r="B114" s="219">
        <v>1</v>
      </c>
      <c r="C114" s="53" t="s">
        <v>657</v>
      </c>
      <c r="D114" s="219">
        <v>1</v>
      </c>
      <c r="E114" s="53">
        <v>1</v>
      </c>
      <c r="F114" s="219" t="s">
        <v>657</v>
      </c>
      <c r="G114" s="219">
        <v>1</v>
      </c>
      <c r="H114" s="53" t="str">
        <f t="shared" si="6"/>
        <v>–</v>
      </c>
      <c r="I114" s="53" t="str">
        <f t="shared" si="6"/>
        <v>–</v>
      </c>
    </row>
    <row r="115" spans="1:9">
      <c r="A115" s="37" t="s">
        <v>609</v>
      </c>
      <c r="B115" s="219">
        <v>34</v>
      </c>
      <c r="C115" s="53">
        <v>2</v>
      </c>
      <c r="D115" s="219">
        <v>32</v>
      </c>
      <c r="E115" s="53">
        <v>40</v>
      </c>
      <c r="F115" s="219">
        <v>3</v>
      </c>
      <c r="G115" s="219">
        <v>37</v>
      </c>
      <c r="H115" s="53">
        <f t="shared" si="6"/>
        <v>117.64705882352941</v>
      </c>
      <c r="I115" s="53">
        <f t="shared" si="6"/>
        <v>8.8235294117647065</v>
      </c>
    </row>
    <row r="116" spans="1:9">
      <c r="A116" s="37" t="s">
        <v>608</v>
      </c>
      <c r="B116" s="53" t="s">
        <v>599</v>
      </c>
      <c r="C116" s="53" t="s">
        <v>599</v>
      </c>
      <c r="D116" s="53" t="s">
        <v>599</v>
      </c>
      <c r="E116" s="53" t="s">
        <v>599</v>
      </c>
      <c r="F116" s="53" t="s">
        <v>599</v>
      </c>
      <c r="G116" s="53" t="s">
        <v>599</v>
      </c>
      <c r="H116" s="53" t="s">
        <v>599</v>
      </c>
      <c r="I116" s="53" t="s">
        <v>599</v>
      </c>
    </row>
    <row r="117" spans="1:9">
      <c r="A117" s="37" t="s">
        <v>328</v>
      </c>
      <c r="B117" s="219">
        <v>249</v>
      </c>
      <c r="C117" s="219">
        <v>14</v>
      </c>
      <c r="D117" s="219">
        <v>235</v>
      </c>
      <c r="E117" s="219">
        <v>260</v>
      </c>
      <c r="F117" s="219">
        <v>14</v>
      </c>
      <c r="G117" s="219">
        <v>246</v>
      </c>
      <c r="H117" s="53">
        <f t="shared" si="6"/>
        <v>104.41767068273093</v>
      </c>
      <c r="I117" s="53">
        <f t="shared" si="6"/>
        <v>5.6224899598393572</v>
      </c>
    </row>
    <row r="118" spans="1:9">
      <c r="B118" s="44" t="s">
        <v>657</v>
      </c>
      <c r="C118" s="44" t="s">
        <v>657</v>
      </c>
      <c r="D118" s="44" t="s">
        <v>657</v>
      </c>
      <c r="E118" s="44" t="s">
        <v>657</v>
      </c>
      <c r="F118" s="44" t="s">
        <v>657</v>
      </c>
      <c r="G118" s="44" t="s">
        <v>657</v>
      </c>
      <c r="H118" s="53"/>
      <c r="I118" s="53"/>
    </row>
    <row r="119" spans="1:9" s="36" customFormat="1" ht="12.6" customHeight="1">
      <c r="A119" s="36" t="s">
        <v>337</v>
      </c>
      <c r="B119" s="220">
        <v>174</v>
      </c>
      <c r="C119" s="217">
        <v>7</v>
      </c>
      <c r="D119" s="220">
        <v>167</v>
      </c>
      <c r="E119" s="217">
        <v>185</v>
      </c>
      <c r="F119" s="220">
        <v>7</v>
      </c>
      <c r="G119" s="220">
        <v>178</v>
      </c>
      <c r="H119" s="217">
        <f t="shared" si="6"/>
        <v>106.32183908045977</v>
      </c>
      <c r="I119" s="217">
        <f t="shared" si="6"/>
        <v>4.0229885057471266</v>
      </c>
    </row>
    <row r="120" spans="1:9">
      <c r="A120" s="37" t="s">
        <v>326</v>
      </c>
      <c r="B120" s="219">
        <v>1</v>
      </c>
      <c r="C120" s="53" t="s">
        <v>599</v>
      </c>
      <c r="D120" s="219">
        <v>1</v>
      </c>
      <c r="E120" s="53">
        <v>2</v>
      </c>
      <c r="F120" s="53" t="s">
        <v>599</v>
      </c>
      <c r="G120" s="219">
        <v>2</v>
      </c>
      <c r="H120" s="53" t="str">
        <f t="shared" si="6"/>
        <v>–</v>
      </c>
      <c r="I120" s="53" t="str">
        <f t="shared" si="6"/>
        <v>–</v>
      </c>
    </row>
    <row r="121" spans="1:9">
      <c r="A121" s="37" t="s">
        <v>611</v>
      </c>
      <c r="B121" s="53" t="s">
        <v>599</v>
      </c>
      <c r="C121" s="53" t="s">
        <v>599</v>
      </c>
      <c r="D121" s="53" t="s">
        <v>599</v>
      </c>
      <c r="E121" s="53" t="s">
        <v>599</v>
      </c>
      <c r="F121" s="53" t="s">
        <v>599</v>
      </c>
      <c r="G121" s="53" t="s">
        <v>599</v>
      </c>
      <c r="H121" s="53" t="s">
        <v>599</v>
      </c>
      <c r="I121" s="53" t="s">
        <v>599</v>
      </c>
    </row>
    <row r="122" spans="1:9">
      <c r="A122" s="37" t="s">
        <v>327</v>
      </c>
      <c r="B122" s="53" t="s">
        <v>599</v>
      </c>
      <c r="C122" s="53" t="s">
        <v>599</v>
      </c>
      <c r="D122" s="53" t="s">
        <v>599</v>
      </c>
      <c r="E122" s="53" t="s">
        <v>599</v>
      </c>
      <c r="F122" s="53" t="s">
        <v>599</v>
      </c>
      <c r="G122" s="53" t="s">
        <v>599</v>
      </c>
      <c r="H122" s="53" t="s">
        <v>599</v>
      </c>
      <c r="I122" s="53" t="s">
        <v>599</v>
      </c>
    </row>
    <row r="123" spans="1:9">
      <c r="A123" s="37" t="s">
        <v>612</v>
      </c>
      <c r="B123" s="53" t="s">
        <v>599</v>
      </c>
      <c r="C123" s="53" t="s">
        <v>599</v>
      </c>
      <c r="D123" s="53" t="s">
        <v>599</v>
      </c>
      <c r="E123" s="53" t="s">
        <v>599</v>
      </c>
      <c r="F123" s="53" t="s">
        <v>599</v>
      </c>
      <c r="G123" s="53" t="s">
        <v>599</v>
      </c>
      <c r="H123" s="53" t="s">
        <v>599</v>
      </c>
      <c r="I123" s="53" t="s">
        <v>599</v>
      </c>
    </row>
    <row r="124" spans="1:9">
      <c r="A124" s="37" t="s">
        <v>609</v>
      </c>
      <c r="B124" s="219">
        <v>8</v>
      </c>
      <c r="C124" s="53">
        <v>1</v>
      </c>
      <c r="D124" s="219">
        <v>7</v>
      </c>
      <c r="E124" s="53">
        <v>8</v>
      </c>
      <c r="F124" s="219">
        <v>1</v>
      </c>
      <c r="G124" s="219">
        <v>7</v>
      </c>
      <c r="H124" s="53" t="str">
        <f t="shared" si="6"/>
        <v>–</v>
      </c>
      <c r="I124" s="53" t="str">
        <f t="shared" si="6"/>
        <v>–</v>
      </c>
    </row>
    <row r="125" spans="1:9">
      <c r="A125" s="37" t="s">
        <v>608</v>
      </c>
      <c r="B125" s="53" t="s">
        <v>599</v>
      </c>
      <c r="C125" s="53" t="s">
        <v>599</v>
      </c>
      <c r="D125" s="53" t="s">
        <v>599</v>
      </c>
      <c r="E125" s="53" t="s">
        <v>599</v>
      </c>
      <c r="F125" s="53" t="s">
        <v>599</v>
      </c>
      <c r="G125" s="53" t="s">
        <v>599</v>
      </c>
      <c r="H125" s="53" t="s">
        <v>599</v>
      </c>
      <c r="I125" s="53" t="s">
        <v>599</v>
      </c>
    </row>
    <row r="126" spans="1:9">
      <c r="A126" s="37" t="s">
        <v>328</v>
      </c>
      <c r="B126" s="219">
        <v>165</v>
      </c>
      <c r="C126" s="53">
        <v>6</v>
      </c>
      <c r="D126" s="219">
        <v>159</v>
      </c>
      <c r="E126" s="53">
        <v>175</v>
      </c>
      <c r="F126" s="219">
        <v>6</v>
      </c>
      <c r="G126" s="219">
        <v>169</v>
      </c>
      <c r="H126" s="53">
        <f t="shared" si="6"/>
        <v>106.06060606060606</v>
      </c>
      <c r="I126" s="53">
        <f t="shared" si="6"/>
        <v>3.6363636363636362</v>
      </c>
    </row>
    <row r="127" spans="1:9">
      <c r="B127" s="44" t="s">
        <v>657</v>
      </c>
      <c r="C127" s="44" t="s">
        <v>657</v>
      </c>
      <c r="D127" s="44" t="s">
        <v>657</v>
      </c>
      <c r="E127" s="44" t="s">
        <v>657</v>
      </c>
      <c r="F127" s="44" t="s">
        <v>657</v>
      </c>
      <c r="G127" s="44" t="s">
        <v>657</v>
      </c>
      <c r="H127" s="53"/>
      <c r="I127" s="53"/>
    </row>
    <row r="128" spans="1:9" s="36" customFormat="1" ht="10.5" customHeight="1">
      <c r="A128" s="36" t="s">
        <v>328</v>
      </c>
      <c r="B128" s="220">
        <v>217</v>
      </c>
      <c r="C128" s="217">
        <v>33</v>
      </c>
      <c r="D128" s="220">
        <v>184</v>
      </c>
      <c r="E128" s="217">
        <v>240</v>
      </c>
      <c r="F128" s="220">
        <v>35</v>
      </c>
      <c r="G128" s="220">
        <v>205</v>
      </c>
      <c r="H128" s="217">
        <f>IF($B128&gt;9,100*E128/$B128,"–")</f>
        <v>110.59907834101382</v>
      </c>
      <c r="I128" s="217">
        <f t="shared" si="6"/>
        <v>16.129032258064516</v>
      </c>
    </row>
    <row r="129" spans="1:9">
      <c r="A129" s="37" t="s">
        <v>326</v>
      </c>
      <c r="B129" s="219">
        <v>7</v>
      </c>
      <c r="C129" s="53">
        <v>1</v>
      </c>
      <c r="D129" s="219">
        <v>6</v>
      </c>
      <c r="E129" s="53">
        <v>9</v>
      </c>
      <c r="F129" s="219">
        <v>1</v>
      </c>
      <c r="G129" s="219">
        <v>8</v>
      </c>
      <c r="H129" s="53" t="str">
        <f t="shared" ref="H129:H135" si="7">IF($B129&gt;9,100*E129/$B129,"–")</f>
        <v>–</v>
      </c>
      <c r="I129" s="53" t="str">
        <f t="shared" si="6"/>
        <v>–</v>
      </c>
    </row>
    <row r="130" spans="1:9">
      <c r="A130" s="37" t="s">
        <v>611</v>
      </c>
      <c r="B130" s="53" t="s">
        <v>599</v>
      </c>
      <c r="C130" s="53" t="s">
        <v>599</v>
      </c>
      <c r="D130" s="53" t="s">
        <v>599</v>
      </c>
      <c r="E130" s="53" t="s">
        <v>599</v>
      </c>
      <c r="F130" s="53" t="s">
        <v>599</v>
      </c>
      <c r="G130" s="53" t="s">
        <v>599</v>
      </c>
      <c r="H130" s="53" t="s">
        <v>599</v>
      </c>
      <c r="I130" s="53" t="s">
        <v>599</v>
      </c>
    </row>
    <row r="131" spans="1:9">
      <c r="A131" s="37" t="s">
        <v>327</v>
      </c>
      <c r="B131" s="53" t="s">
        <v>599</v>
      </c>
      <c r="C131" s="53" t="s">
        <v>599</v>
      </c>
      <c r="D131" s="53" t="s">
        <v>599</v>
      </c>
      <c r="E131" s="53" t="s">
        <v>599</v>
      </c>
      <c r="F131" s="53" t="s">
        <v>599</v>
      </c>
      <c r="G131" s="53" t="s">
        <v>599</v>
      </c>
      <c r="H131" s="53" t="s">
        <v>599</v>
      </c>
      <c r="I131" s="53" t="s">
        <v>599</v>
      </c>
    </row>
    <row r="132" spans="1:9" ht="12.6" customHeight="1">
      <c r="A132" s="37" t="s">
        <v>612</v>
      </c>
      <c r="B132" s="219">
        <v>3</v>
      </c>
      <c r="C132" s="53" t="s">
        <v>599</v>
      </c>
      <c r="D132" s="219">
        <v>3</v>
      </c>
      <c r="E132" s="53">
        <v>3</v>
      </c>
      <c r="F132" s="53" t="s">
        <v>599</v>
      </c>
      <c r="G132" s="219">
        <v>3</v>
      </c>
      <c r="H132" s="53" t="str">
        <f t="shared" si="7"/>
        <v>–</v>
      </c>
      <c r="I132" s="53" t="str">
        <f t="shared" si="6"/>
        <v>–</v>
      </c>
    </row>
    <row r="133" spans="1:9">
      <c r="A133" s="37" t="s">
        <v>609</v>
      </c>
      <c r="B133" s="219">
        <v>40</v>
      </c>
      <c r="C133" s="53">
        <v>5</v>
      </c>
      <c r="D133" s="219">
        <v>35</v>
      </c>
      <c r="E133" s="53">
        <v>47</v>
      </c>
      <c r="F133" s="219">
        <v>7</v>
      </c>
      <c r="G133" s="219">
        <v>40</v>
      </c>
      <c r="H133" s="53">
        <f t="shared" si="7"/>
        <v>117.5</v>
      </c>
      <c r="I133" s="53">
        <f t="shared" si="6"/>
        <v>17.5</v>
      </c>
    </row>
    <row r="134" spans="1:9">
      <c r="A134" s="37" t="s">
        <v>608</v>
      </c>
      <c r="B134" s="219">
        <v>1</v>
      </c>
      <c r="C134" s="53" t="s">
        <v>599</v>
      </c>
      <c r="D134" s="219">
        <v>1</v>
      </c>
      <c r="E134" s="53">
        <v>1</v>
      </c>
      <c r="F134" s="53" t="s">
        <v>599</v>
      </c>
      <c r="G134" s="219">
        <v>1</v>
      </c>
      <c r="H134" s="53" t="str">
        <f t="shared" si="7"/>
        <v>–</v>
      </c>
      <c r="I134" s="53" t="str">
        <f t="shared" si="6"/>
        <v>–</v>
      </c>
    </row>
    <row r="135" spans="1:9">
      <c r="A135" s="39" t="s">
        <v>328</v>
      </c>
      <c r="B135" s="221">
        <v>170</v>
      </c>
      <c r="C135" s="222">
        <v>27</v>
      </c>
      <c r="D135" s="221">
        <v>143</v>
      </c>
      <c r="E135" s="222">
        <v>185</v>
      </c>
      <c r="F135" s="221">
        <v>27</v>
      </c>
      <c r="G135" s="221">
        <v>158</v>
      </c>
      <c r="H135" s="222">
        <f t="shared" si="7"/>
        <v>108.82352941176471</v>
      </c>
      <c r="I135" s="222">
        <f t="shared" si="6"/>
        <v>15.882352941176471</v>
      </c>
    </row>
    <row r="136" spans="1:9">
      <c r="B136" s="37"/>
      <c r="C136" s="37"/>
      <c r="D136" s="37"/>
      <c r="E136" s="37"/>
      <c r="F136" s="37"/>
      <c r="G136" s="37"/>
      <c r="H136" s="217"/>
      <c r="I136" s="217"/>
    </row>
    <row r="137" spans="1:9">
      <c r="A137" s="37" t="s">
        <v>387</v>
      </c>
      <c r="D137" s="37"/>
    </row>
    <row r="138" spans="1:9">
      <c r="A138" s="42" t="s">
        <v>388</v>
      </c>
    </row>
    <row r="139" spans="1:9">
      <c r="A139" s="42" t="s">
        <v>563</v>
      </c>
    </row>
    <row r="140" spans="1:9">
      <c r="A140" s="31" t="s">
        <v>620</v>
      </c>
    </row>
    <row r="141" spans="1:9">
      <c r="A141" s="11" t="s">
        <v>653</v>
      </c>
      <c r="B141" s="53"/>
      <c r="C141" s="53"/>
      <c r="D141" s="53"/>
      <c r="E141" s="53"/>
      <c r="F141" s="53"/>
      <c r="G141" s="53"/>
      <c r="H141" s="53"/>
      <c r="I141" s="53"/>
    </row>
  </sheetData>
  <pageMargins left="0.74803149606299213" right="0.74803149606299213" top="0.98425196850393704" bottom="0.98425196850393704" header="0.51181102362204722" footer="0.51181102362204722"/>
  <pageSetup paperSize="9" scale="54" orientation="portrait" r:id="rId1"/>
  <headerFooter alignWithMargins="0"/>
  <rowBreaks count="1" manualBreakCount="1">
    <brk id="118" max="8"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2"/>
  <sheetViews>
    <sheetView zoomScaleNormal="100" zoomScaleSheetLayoutView="100" workbookViewId="0">
      <pane xSplit="1" ySplit="14" topLeftCell="B15" activePane="bottomRight" state="frozen"/>
      <selection activeCell="F26" sqref="F26"/>
      <selection pane="topRight" activeCell="F26" sqref="F26"/>
      <selection pane="bottomLeft" activeCell="F26" sqref="F26"/>
      <selection pane="bottomRight"/>
    </sheetView>
  </sheetViews>
  <sheetFormatPr defaultColWidth="9.140625" defaultRowHeight="11.25"/>
  <cols>
    <col min="1" max="1" width="21" style="37" customWidth="1"/>
    <col min="2" max="2" width="9.7109375" style="36" customWidth="1"/>
    <col min="3" max="3" width="12.5703125" style="37" customWidth="1"/>
    <col min="4" max="8" width="11.140625" style="37" customWidth="1"/>
    <col min="9" max="9" width="9" style="37" customWidth="1"/>
    <col min="10" max="12" width="11.140625" style="37" customWidth="1"/>
    <col min="13" max="13" width="8.28515625" style="37" customWidth="1"/>
    <col min="14" max="14" width="9.28515625" style="37" customWidth="1"/>
    <col min="15" max="16384" width="9.140625" style="37"/>
  </cols>
  <sheetData>
    <row r="1" spans="1:14" s="36" customFormat="1" ht="16.5" customHeight="1">
      <c r="A1" s="36" t="s">
        <v>697</v>
      </c>
    </row>
    <row r="2" spans="1:14" s="36" customFormat="1" ht="3.75" customHeight="1">
      <c r="A2" s="36" t="s">
        <v>302</v>
      </c>
    </row>
    <row r="3" spans="1:14" s="36" customFormat="1" ht="11.25" customHeight="1">
      <c r="A3" s="38" t="s">
        <v>698</v>
      </c>
    </row>
    <row r="4" spans="1:14" s="36" customFormat="1" ht="11.25" hidden="1" customHeight="1">
      <c r="A4" s="38" t="s">
        <v>302</v>
      </c>
    </row>
    <row r="5" spans="1:14" ht="11.25" customHeight="1">
      <c r="A5" s="39"/>
      <c r="B5" s="41"/>
      <c r="C5" s="39"/>
      <c r="D5" s="39"/>
      <c r="E5" s="39"/>
      <c r="F5" s="39"/>
      <c r="G5" s="39"/>
      <c r="H5" s="39"/>
      <c r="I5" s="39"/>
      <c r="J5" s="39"/>
      <c r="K5" s="39"/>
      <c r="L5" s="39"/>
      <c r="M5" s="39"/>
      <c r="N5" s="39"/>
    </row>
    <row r="6" spans="1:14" s="36" customFormat="1">
      <c r="B6" s="61" t="s">
        <v>286</v>
      </c>
    </row>
    <row r="7" spans="1:14" s="36" customFormat="1">
      <c r="A7" s="38"/>
      <c r="B7" s="72" t="s">
        <v>287</v>
      </c>
      <c r="C7" s="41"/>
      <c r="D7" s="41"/>
      <c r="E7" s="41"/>
      <c r="F7" s="41"/>
      <c r="G7" s="41"/>
      <c r="H7" s="41"/>
      <c r="I7" s="41"/>
      <c r="J7" s="41"/>
      <c r="K7" s="41"/>
      <c r="L7" s="41"/>
      <c r="M7" s="41"/>
      <c r="N7" s="41"/>
    </row>
    <row r="8" spans="1:14" s="36" customFormat="1">
      <c r="A8" s="36" t="s">
        <v>20</v>
      </c>
      <c r="B8" s="36" t="s">
        <v>144</v>
      </c>
      <c r="C8" s="36" t="s">
        <v>255</v>
      </c>
      <c r="D8" s="36" t="s">
        <v>256</v>
      </c>
      <c r="J8" s="36" t="s">
        <v>257</v>
      </c>
      <c r="N8" s="36" t="s">
        <v>258</v>
      </c>
    </row>
    <row r="9" spans="1:14" s="36" customFormat="1">
      <c r="A9" s="38" t="s">
        <v>87</v>
      </c>
      <c r="B9" s="38" t="s">
        <v>93</v>
      </c>
      <c r="C9" s="36" t="s">
        <v>259</v>
      </c>
      <c r="D9" s="40" t="s">
        <v>260</v>
      </c>
      <c r="E9" s="41"/>
      <c r="F9" s="41"/>
      <c r="G9" s="41"/>
      <c r="H9" s="41"/>
      <c r="I9" s="41"/>
      <c r="J9" s="40" t="s">
        <v>261</v>
      </c>
      <c r="K9" s="41"/>
      <c r="L9" s="41"/>
      <c r="M9" s="41"/>
      <c r="N9" s="38" t="s">
        <v>207</v>
      </c>
    </row>
    <row r="10" spans="1:14" s="36" customFormat="1">
      <c r="C10" s="38" t="s">
        <v>262</v>
      </c>
      <c r="D10" s="36" t="s">
        <v>263</v>
      </c>
      <c r="E10" s="36" t="s">
        <v>264</v>
      </c>
      <c r="F10" s="36" t="s">
        <v>265</v>
      </c>
      <c r="G10" s="36" t="s">
        <v>266</v>
      </c>
      <c r="H10" s="36" t="s">
        <v>267</v>
      </c>
      <c r="I10" s="36" t="s">
        <v>258</v>
      </c>
      <c r="J10" s="36" t="s">
        <v>268</v>
      </c>
      <c r="K10" s="36" t="s">
        <v>269</v>
      </c>
      <c r="L10" s="36" t="s">
        <v>270</v>
      </c>
      <c r="M10" s="36" t="s">
        <v>271</v>
      </c>
    </row>
    <row r="11" spans="1:14" s="36" customFormat="1">
      <c r="C11" s="38" t="s">
        <v>272</v>
      </c>
      <c r="D11" s="36" t="s">
        <v>273</v>
      </c>
      <c r="E11" s="38" t="s">
        <v>274</v>
      </c>
      <c r="F11" s="38" t="s">
        <v>275</v>
      </c>
      <c r="G11" s="38" t="s">
        <v>276</v>
      </c>
      <c r="H11" s="38" t="s">
        <v>277</v>
      </c>
      <c r="I11" s="38" t="s">
        <v>207</v>
      </c>
      <c r="J11" s="38" t="s">
        <v>268</v>
      </c>
      <c r="K11" s="38" t="s">
        <v>278</v>
      </c>
      <c r="L11" s="38" t="s">
        <v>279</v>
      </c>
      <c r="M11" s="38" t="s">
        <v>280</v>
      </c>
    </row>
    <row r="12" spans="1:14" s="36" customFormat="1">
      <c r="D12" s="38" t="s">
        <v>281</v>
      </c>
      <c r="E12" s="38" t="s">
        <v>282</v>
      </c>
      <c r="F12" s="38" t="s">
        <v>283</v>
      </c>
      <c r="G12" s="38" t="s">
        <v>284</v>
      </c>
    </row>
    <row r="13" spans="1:14" s="36" customFormat="1">
      <c r="A13" s="41"/>
      <c r="B13" s="41"/>
      <c r="C13" s="41"/>
      <c r="D13" s="40" t="s">
        <v>285</v>
      </c>
      <c r="E13" s="41"/>
      <c r="F13" s="41"/>
      <c r="G13" s="41"/>
      <c r="H13" s="41"/>
      <c r="I13" s="41"/>
      <c r="J13" s="41"/>
      <c r="K13" s="41"/>
      <c r="L13" s="41"/>
      <c r="M13" s="41"/>
      <c r="N13" s="41"/>
    </row>
    <row r="14" spans="1:14" s="36" customFormat="1">
      <c r="B14" s="95"/>
      <c r="C14" s="95"/>
      <c r="D14" s="95"/>
      <c r="E14" s="95"/>
      <c r="F14" s="95"/>
      <c r="G14" s="95"/>
      <c r="H14" s="95"/>
      <c r="I14" s="95"/>
      <c r="J14" s="95"/>
      <c r="K14" s="95"/>
      <c r="L14" s="95"/>
      <c r="M14" s="95"/>
      <c r="N14" s="95"/>
    </row>
    <row r="15" spans="1:14" s="36" customFormat="1">
      <c r="A15" s="36" t="s">
        <v>158</v>
      </c>
      <c r="B15" s="154">
        <v>227</v>
      </c>
      <c r="C15" s="154">
        <v>55</v>
      </c>
      <c r="D15" s="335">
        <v>2</v>
      </c>
      <c r="E15" s="154">
        <v>11</v>
      </c>
      <c r="F15" s="154">
        <v>55</v>
      </c>
      <c r="G15" s="154">
        <v>5</v>
      </c>
      <c r="H15" s="154">
        <v>7</v>
      </c>
      <c r="I15" s="154">
        <v>4</v>
      </c>
      <c r="J15" s="335">
        <v>4</v>
      </c>
      <c r="K15" s="154">
        <v>11</v>
      </c>
      <c r="L15" s="154">
        <v>25</v>
      </c>
      <c r="M15" s="154">
        <v>3</v>
      </c>
      <c r="N15" s="154">
        <v>45</v>
      </c>
    </row>
    <row r="16" spans="1:14" s="36" customFormat="1">
      <c r="B16" s="154"/>
      <c r="C16" s="154"/>
      <c r="D16" s="335"/>
      <c r="E16" s="154"/>
      <c r="F16" s="154"/>
      <c r="G16" s="154"/>
      <c r="H16" s="154"/>
      <c r="I16" s="154"/>
      <c r="J16" s="335"/>
      <c r="K16" s="154"/>
      <c r="L16" s="154"/>
      <c r="M16" s="154"/>
      <c r="N16" s="154"/>
    </row>
    <row r="17" spans="1:17">
      <c r="A17" s="37" t="s">
        <v>159</v>
      </c>
      <c r="B17" s="154">
        <v>17</v>
      </c>
      <c r="C17" s="155">
        <v>4</v>
      </c>
      <c r="D17" s="336">
        <v>1</v>
      </c>
      <c r="E17" s="53" t="s">
        <v>599</v>
      </c>
      <c r="F17" s="155">
        <v>3</v>
      </c>
      <c r="G17" s="53" t="s">
        <v>599</v>
      </c>
      <c r="H17" s="53" t="s">
        <v>599</v>
      </c>
      <c r="I17" s="53" t="s">
        <v>599</v>
      </c>
      <c r="J17" s="165">
        <v>1</v>
      </c>
      <c r="K17" s="155">
        <v>2</v>
      </c>
      <c r="L17" s="155">
        <v>3</v>
      </c>
      <c r="M17" s="53" t="s">
        <v>599</v>
      </c>
      <c r="N17" s="155">
        <v>3</v>
      </c>
      <c r="O17" s="42"/>
      <c r="P17" s="36"/>
      <c r="Q17" s="42"/>
    </row>
    <row r="18" spans="1:17" s="42" customFormat="1">
      <c r="A18" s="42" t="s">
        <v>226</v>
      </c>
      <c r="B18" s="273">
        <v>7</v>
      </c>
      <c r="C18" s="165">
        <v>2</v>
      </c>
      <c r="D18" s="165">
        <v>1</v>
      </c>
      <c r="E18" s="53" t="s">
        <v>599</v>
      </c>
      <c r="F18" s="53" t="s">
        <v>599</v>
      </c>
      <c r="G18" s="53" t="s">
        <v>599</v>
      </c>
      <c r="H18" s="53" t="s">
        <v>599</v>
      </c>
      <c r="I18" s="53" t="s">
        <v>599</v>
      </c>
      <c r="J18" s="53" t="s">
        <v>599</v>
      </c>
      <c r="K18" s="165">
        <v>2</v>
      </c>
      <c r="L18" s="165">
        <v>2</v>
      </c>
      <c r="M18" s="53" t="s">
        <v>599</v>
      </c>
      <c r="N18" s="53" t="s">
        <v>599</v>
      </c>
      <c r="O18" s="37"/>
      <c r="P18" s="36"/>
      <c r="Q18" s="37"/>
    </row>
    <row r="19" spans="1:17">
      <c r="A19" s="37" t="s">
        <v>160</v>
      </c>
      <c r="B19" s="335">
        <v>6</v>
      </c>
      <c r="C19" s="336">
        <v>2</v>
      </c>
      <c r="D19" s="53" t="s">
        <v>599</v>
      </c>
      <c r="E19" s="53" t="s">
        <v>599</v>
      </c>
      <c r="F19" s="336">
        <v>2</v>
      </c>
      <c r="G19" s="336">
        <v>1</v>
      </c>
      <c r="H19" s="53" t="s">
        <v>599</v>
      </c>
      <c r="I19" s="336">
        <v>1</v>
      </c>
      <c r="J19" s="53" t="s">
        <v>599</v>
      </c>
      <c r="K19" s="53" t="s">
        <v>599</v>
      </c>
      <c r="L19" s="53" t="s">
        <v>599</v>
      </c>
      <c r="M19" s="53" t="s">
        <v>599</v>
      </c>
      <c r="N19" s="53" t="s">
        <v>599</v>
      </c>
      <c r="P19" s="36"/>
    </row>
    <row r="20" spans="1:17">
      <c r="A20" s="37" t="s">
        <v>161</v>
      </c>
      <c r="B20" s="335">
        <v>11</v>
      </c>
      <c r="C20" s="336">
        <v>2</v>
      </c>
      <c r="D20" s="336">
        <v>1</v>
      </c>
      <c r="E20" s="336">
        <v>1</v>
      </c>
      <c r="F20" s="336">
        <v>2</v>
      </c>
      <c r="G20" s="53" t="s">
        <v>599</v>
      </c>
      <c r="H20" s="53" t="s">
        <v>599</v>
      </c>
      <c r="I20" s="53" t="s">
        <v>599</v>
      </c>
      <c r="J20" s="53" t="s">
        <v>599</v>
      </c>
      <c r="K20" s="336">
        <v>1</v>
      </c>
      <c r="L20" s="53" t="s">
        <v>599</v>
      </c>
      <c r="M20" s="53" t="s">
        <v>599</v>
      </c>
      <c r="N20" s="336">
        <v>4</v>
      </c>
      <c r="P20" s="36"/>
    </row>
    <row r="21" spans="1:17">
      <c r="A21" s="37" t="s">
        <v>162</v>
      </c>
      <c r="B21" s="335">
        <v>13</v>
      </c>
      <c r="C21" s="336">
        <v>5</v>
      </c>
      <c r="D21" s="53" t="s">
        <v>599</v>
      </c>
      <c r="E21" s="336">
        <v>2</v>
      </c>
      <c r="F21" s="336">
        <v>1</v>
      </c>
      <c r="G21" s="53" t="s">
        <v>599</v>
      </c>
      <c r="H21" s="53" t="s">
        <v>599</v>
      </c>
      <c r="I21" s="53" t="s">
        <v>599</v>
      </c>
      <c r="J21" s="336">
        <v>1</v>
      </c>
      <c r="K21" s="53" t="s">
        <v>599</v>
      </c>
      <c r="L21" s="337">
        <v>2</v>
      </c>
      <c r="M21" s="53" t="s">
        <v>599</v>
      </c>
      <c r="N21" s="336">
        <v>2</v>
      </c>
      <c r="P21" s="36"/>
    </row>
    <row r="22" spans="1:17">
      <c r="B22" s="335"/>
      <c r="C22" s="336"/>
      <c r="D22" s="336"/>
      <c r="E22" s="336"/>
      <c r="F22" s="336"/>
      <c r="G22" s="336"/>
      <c r="H22" s="336"/>
      <c r="I22" s="336"/>
      <c r="J22" s="336"/>
      <c r="K22" s="336"/>
      <c r="L22" s="337"/>
      <c r="M22" s="336"/>
      <c r="N22" s="336"/>
      <c r="P22" s="36"/>
    </row>
    <row r="23" spans="1:17">
      <c r="A23" s="37" t="s">
        <v>163</v>
      </c>
      <c r="B23" s="335">
        <v>13</v>
      </c>
      <c r="C23" s="336">
        <v>4</v>
      </c>
      <c r="D23" s="53" t="s">
        <v>599</v>
      </c>
      <c r="E23" s="336">
        <v>1</v>
      </c>
      <c r="F23" s="336">
        <v>3</v>
      </c>
      <c r="G23" s="336">
        <v>1</v>
      </c>
      <c r="H23" s="53" t="s">
        <v>599</v>
      </c>
      <c r="I23" s="53" t="s">
        <v>599</v>
      </c>
      <c r="J23" s="53" t="s">
        <v>599</v>
      </c>
      <c r="K23" s="53" t="s">
        <v>599</v>
      </c>
      <c r="L23" s="337">
        <v>2</v>
      </c>
      <c r="M23" s="336">
        <v>1</v>
      </c>
      <c r="N23" s="336">
        <v>1</v>
      </c>
      <c r="P23" s="36"/>
    </row>
    <row r="24" spans="1:17">
      <c r="A24" s="37" t="s">
        <v>164</v>
      </c>
      <c r="B24" s="338">
        <v>5</v>
      </c>
      <c r="C24" s="339">
        <v>2</v>
      </c>
      <c r="D24" s="53" t="s">
        <v>599</v>
      </c>
      <c r="E24" s="53" t="s">
        <v>599</v>
      </c>
      <c r="F24" s="336">
        <v>1</v>
      </c>
      <c r="G24" s="53" t="s">
        <v>599</v>
      </c>
      <c r="H24" s="53" t="s">
        <v>599</v>
      </c>
      <c r="I24" s="53" t="s">
        <v>599</v>
      </c>
      <c r="J24" s="53" t="s">
        <v>599</v>
      </c>
      <c r="K24" s="53" t="s">
        <v>599</v>
      </c>
      <c r="L24" s="337">
        <v>1</v>
      </c>
      <c r="M24" s="53" t="s">
        <v>599</v>
      </c>
      <c r="N24" s="336">
        <v>1</v>
      </c>
      <c r="P24" s="36"/>
    </row>
    <row r="25" spans="1:17">
      <c r="A25" s="37" t="s">
        <v>165</v>
      </c>
      <c r="B25" s="338">
        <v>13</v>
      </c>
      <c r="C25" s="339">
        <v>6</v>
      </c>
      <c r="D25" s="53" t="s">
        <v>599</v>
      </c>
      <c r="E25" s="53" t="s">
        <v>599</v>
      </c>
      <c r="F25" s="336">
        <v>2</v>
      </c>
      <c r="G25" s="336">
        <v>1</v>
      </c>
      <c r="H25" s="53" t="s">
        <v>599</v>
      </c>
      <c r="I25" s="339">
        <v>1</v>
      </c>
      <c r="J25" s="53" t="s">
        <v>599</v>
      </c>
      <c r="K25" s="53" t="s">
        <v>599</v>
      </c>
      <c r="L25" s="337">
        <v>2</v>
      </c>
      <c r="M25" s="53" t="s">
        <v>599</v>
      </c>
      <c r="N25" s="336">
        <v>1</v>
      </c>
      <c r="P25" s="36"/>
    </row>
    <row r="26" spans="1:17">
      <c r="A26" s="37" t="s">
        <v>166</v>
      </c>
      <c r="B26" s="335">
        <v>2</v>
      </c>
      <c r="C26" s="53" t="s">
        <v>599</v>
      </c>
      <c r="D26" s="53" t="s">
        <v>599</v>
      </c>
      <c r="E26" s="53" t="s">
        <v>599</v>
      </c>
      <c r="F26" s="336">
        <v>1</v>
      </c>
      <c r="G26" s="53" t="s">
        <v>599</v>
      </c>
      <c r="H26" s="53" t="s">
        <v>599</v>
      </c>
      <c r="I26" s="53" t="s">
        <v>599</v>
      </c>
      <c r="J26" s="53" t="s">
        <v>599</v>
      </c>
      <c r="K26" s="336">
        <v>1</v>
      </c>
      <c r="L26" s="53" t="s">
        <v>599</v>
      </c>
      <c r="M26" s="53" t="s">
        <v>599</v>
      </c>
      <c r="N26" s="53" t="s">
        <v>599</v>
      </c>
      <c r="P26" s="36"/>
    </row>
    <row r="27" spans="1:17">
      <c r="A27" s="37" t="s">
        <v>167</v>
      </c>
      <c r="B27" s="335">
        <v>4</v>
      </c>
      <c r="C27" s="336">
        <v>2</v>
      </c>
      <c r="D27" s="53" t="s">
        <v>599</v>
      </c>
      <c r="E27" s="53" t="s">
        <v>599</v>
      </c>
      <c r="F27" s="53" t="s">
        <v>599</v>
      </c>
      <c r="G27" s="53" t="s">
        <v>599</v>
      </c>
      <c r="H27" s="53" t="s">
        <v>599</v>
      </c>
      <c r="I27" s="53" t="s">
        <v>599</v>
      </c>
      <c r="J27" s="53" t="s">
        <v>599</v>
      </c>
      <c r="K27" s="53" t="s">
        <v>599</v>
      </c>
      <c r="L27" s="339">
        <v>1</v>
      </c>
      <c r="M27" s="53" t="s">
        <v>599</v>
      </c>
      <c r="N27" s="336">
        <v>1</v>
      </c>
      <c r="O27" s="42"/>
      <c r="P27" s="36"/>
    </row>
    <row r="28" spans="1:17">
      <c r="B28" s="335"/>
      <c r="C28" s="336"/>
      <c r="D28" s="336"/>
      <c r="E28" s="336"/>
      <c r="F28" s="336"/>
      <c r="G28" s="336"/>
      <c r="H28" s="336"/>
      <c r="I28" s="336"/>
      <c r="J28" s="336"/>
      <c r="K28" s="336"/>
      <c r="L28" s="339"/>
      <c r="M28" s="336"/>
      <c r="N28" s="336"/>
      <c r="P28" s="36"/>
    </row>
    <row r="29" spans="1:17">
      <c r="A29" s="37" t="s">
        <v>168</v>
      </c>
      <c r="B29" s="335">
        <v>33</v>
      </c>
      <c r="C29" s="336">
        <v>8</v>
      </c>
      <c r="D29" s="53" t="s">
        <v>599</v>
      </c>
      <c r="E29" s="336">
        <v>3</v>
      </c>
      <c r="F29" s="336">
        <v>6</v>
      </c>
      <c r="G29" s="53" t="s">
        <v>599</v>
      </c>
      <c r="H29" s="336">
        <v>1</v>
      </c>
      <c r="I29" s="336">
        <v>1</v>
      </c>
      <c r="J29" s="53" t="s">
        <v>599</v>
      </c>
      <c r="K29" s="336">
        <v>2</v>
      </c>
      <c r="L29" s="339">
        <v>5</v>
      </c>
      <c r="M29" s="53" t="s">
        <v>599</v>
      </c>
      <c r="N29" s="336">
        <v>7</v>
      </c>
      <c r="O29" s="42"/>
      <c r="P29" s="36"/>
      <c r="Q29" s="42"/>
    </row>
    <row r="30" spans="1:17" s="42" customFormat="1">
      <c r="A30" s="42" t="s">
        <v>227</v>
      </c>
      <c r="B30" s="340">
        <v>4</v>
      </c>
      <c r="C30" s="341">
        <v>2</v>
      </c>
      <c r="D30" s="53" t="s">
        <v>599</v>
      </c>
      <c r="E30" s="53" t="s">
        <v>599</v>
      </c>
      <c r="F30" s="53" t="s">
        <v>599</v>
      </c>
      <c r="G30" s="53" t="s">
        <v>599</v>
      </c>
      <c r="H30" s="53" t="s">
        <v>599</v>
      </c>
      <c r="I30" s="53" t="s">
        <v>599</v>
      </c>
      <c r="J30" s="53" t="s">
        <v>599</v>
      </c>
      <c r="K30" s="341">
        <v>2</v>
      </c>
      <c r="L30" s="53" t="s">
        <v>599</v>
      </c>
      <c r="M30" s="53" t="s">
        <v>599</v>
      </c>
      <c r="N30" s="53" t="s">
        <v>599</v>
      </c>
      <c r="O30" s="37"/>
      <c r="P30" s="36"/>
      <c r="Q30" s="37"/>
    </row>
    <row r="31" spans="1:17">
      <c r="A31" s="37" t="s">
        <v>169</v>
      </c>
      <c r="B31" s="335">
        <v>9</v>
      </c>
      <c r="C31" s="336">
        <v>1</v>
      </c>
      <c r="D31" s="53" t="s">
        <v>599</v>
      </c>
      <c r="E31" s="336">
        <v>1</v>
      </c>
      <c r="F31" s="336">
        <v>2</v>
      </c>
      <c r="G31" s="53" t="s">
        <v>599</v>
      </c>
      <c r="H31" s="336">
        <v>1</v>
      </c>
      <c r="I31" s="53" t="s">
        <v>599</v>
      </c>
      <c r="J31" s="53" t="s">
        <v>599</v>
      </c>
      <c r="K31" s="53" t="s">
        <v>599</v>
      </c>
      <c r="L31" s="339">
        <v>2</v>
      </c>
      <c r="M31" s="53" t="s">
        <v>599</v>
      </c>
      <c r="N31" s="336">
        <v>2</v>
      </c>
      <c r="P31" s="36"/>
    </row>
    <row r="32" spans="1:17">
      <c r="A32" s="37" t="s">
        <v>170</v>
      </c>
      <c r="B32" s="335">
        <v>39</v>
      </c>
      <c r="C32" s="336">
        <v>5</v>
      </c>
      <c r="D32" s="53" t="s">
        <v>599</v>
      </c>
      <c r="E32" s="336">
        <v>1</v>
      </c>
      <c r="F32" s="336">
        <v>12</v>
      </c>
      <c r="G32" s="53" t="s">
        <v>599</v>
      </c>
      <c r="H32" s="336">
        <v>3</v>
      </c>
      <c r="I32" s="53" t="s">
        <v>599</v>
      </c>
      <c r="J32" s="165">
        <v>1</v>
      </c>
      <c r="K32" s="336">
        <v>2</v>
      </c>
      <c r="L32" s="339">
        <v>4</v>
      </c>
      <c r="M32" s="53" t="s">
        <v>599</v>
      </c>
      <c r="N32" s="336">
        <v>11</v>
      </c>
      <c r="P32" s="36"/>
      <c r="Q32" s="42"/>
    </row>
    <row r="33" spans="1:17" s="42" customFormat="1">
      <c r="A33" s="42" t="s">
        <v>253</v>
      </c>
      <c r="B33" s="340">
        <v>2</v>
      </c>
      <c r="C33" s="53" t="s">
        <v>599</v>
      </c>
      <c r="D33" s="53" t="s">
        <v>599</v>
      </c>
      <c r="E33" s="53" t="s">
        <v>599</v>
      </c>
      <c r="F33" s="341">
        <v>1</v>
      </c>
      <c r="G33" s="53" t="s">
        <v>599</v>
      </c>
      <c r="H33" s="53" t="s">
        <v>599</v>
      </c>
      <c r="I33" s="53" t="s">
        <v>599</v>
      </c>
      <c r="J33" s="53" t="s">
        <v>599</v>
      </c>
      <c r="K33" s="341">
        <v>1</v>
      </c>
      <c r="L33" s="53" t="s">
        <v>599</v>
      </c>
      <c r="M33" s="53" t="s">
        <v>599</v>
      </c>
      <c r="N33" s="341" t="s">
        <v>599</v>
      </c>
      <c r="O33" s="37"/>
      <c r="P33" s="36"/>
      <c r="Q33" s="37"/>
    </row>
    <row r="34" spans="1:17">
      <c r="B34" s="335"/>
      <c r="C34" s="336"/>
      <c r="D34" s="336"/>
      <c r="E34" s="336"/>
      <c r="F34" s="336"/>
      <c r="G34" s="336"/>
      <c r="H34" s="336"/>
      <c r="I34" s="336"/>
      <c r="J34" s="165"/>
      <c r="K34" s="336"/>
      <c r="L34" s="339"/>
      <c r="M34" s="336"/>
      <c r="N34" s="336"/>
      <c r="O34" s="42"/>
      <c r="P34" s="36"/>
    </row>
    <row r="35" spans="1:17">
      <c r="A35" s="37" t="s">
        <v>171</v>
      </c>
      <c r="B35" s="335">
        <v>7</v>
      </c>
      <c r="C35" s="336">
        <v>3</v>
      </c>
      <c r="D35" s="53" t="s">
        <v>599</v>
      </c>
      <c r="E35" s="53" t="s">
        <v>599</v>
      </c>
      <c r="F35" s="336">
        <v>1</v>
      </c>
      <c r="G35" s="336">
        <v>1</v>
      </c>
      <c r="H35" s="53" t="s">
        <v>599</v>
      </c>
      <c r="I35" s="53" t="s">
        <v>599</v>
      </c>
      <c r="J35" s="165">
        <v>1</v>
      </c>
      <c r="K35" s="53" t="s">
        <v>599</v>
      </c>
      <c r="L35" s="337">
        <v>1</v>
      </c>
      <c r="M35" s="53" t="s">
        <v>599</v>
      </c>
      <c r="N35" s="53" t="s">
        <v>599</v>
      </c>
      <c r="P35" s="36"/>
    </row>
    <row r="36" spans="1:17">
      <c r="A36" s="37" t="s">
        <v>172</v>
      </c>
      <c r="B36" s="335">
        <v>8</v>
      </c>
      <c r="C36" s="53" t="s">
        <v>599</v>
      </c>
      <c r="D36" s="53" t="s">
        <v>599</v>
      </c>
      <c r="E36" s="53" t="s">
        <v>599</v>
      </c>
      <c r="F36" s="336">
        <v>3</v>
      </c>
      <c r="G36" s="53" t="s">
        <v>599</v>
      </c>
      <c r="H36" s="336">
        <v>1</v>
      </c>
      <c r="I36" s="336">
        <v>1</v>
      </c>
      <c r="J36" s="53" t="s">
        <v>599</v>
      </c>
      <c r="K36" s="336">
        <v>2</v>
      </c>
      <c r="L36" s="53" t="s">
        <v>599</v>
      </c>
      <c r="M36" s="53" t="s">
        <v>599</v>
      </c>
      <c r="N36" s="336">
        <v>1</v>
      </c>
      <c r="P36" s="36"/>
    </row>
    <row r="37" spans="1:17">
      <c r="A37" s="37" t="s">
        <v>173</v>
      </c>
      <c r="B37" s="335">
        <v>5</v>
      </c>
      <c r="C37" s="336">
        <v>1</v>
      </c>
      <c r="D37" s="53" t="s">
        <v>599</v>
      </c>
      <c r="E37" s="53" t="s">
        <v>599</v>
      </c>
      <c r="F37" s="336">
        <v>2</v>
      </c>
      <c r="G37" s="53" t="s">
        <v>599</v>
      </c>
      <c r="H37" s="53" t="s">
        <v>599</v>
      </c>
      <c r="I37" s="53" t="s">
        <v>599</v>
      </c>
      <c r="J37" s="53" t="s">
        <v>599</v>
      </c>
      <c r="K37" s="53" t="s">
        <v>599</v>
      </c>
      <c r="L37" s="53" t="s">
        <v>599</v>
      </c>
      <c r="M37" s="53" t="s">
        <v>599</v>
      </c>
      <c r="N37" s="336">
        <v>2</v>
      </c>
      <c r="P37" s="36"/>
    </row>
    <row r="38" spans="1:17">
      <c r="A38" s="37" t="s">
        <v>174</v>
      </c>
      <c r="B38" s="335">
        <v>6</v>
      </c>
      <c r="C38" s="336">
        <v>2</v>
      </c>
      <c r="D38" s="53" t="s">
        <v>599</v>
      </c>
      <c r="E38" s="53" t="s">
        <v>599</v>
      </c>
      <c r="F38" s="336">
        <v>3</v>
      </c>
      <c r="G38" s="53" t="s">
        <v>599</v>
      </c>
      <c r="H38" s="53" t="s">
        <v>599</v>
      </c>
      <c r="I38" s="53" t="s">
        <v>599</v>
      </c>
      <c r="J38" s="53" t="s">
        <v>599</v>
      </c>
      <c r="K38" s="53" t="s">
        <v>599</v>
      </c>
      <c r="L38" s="53" t="s">
        <v>599</v>
      </c>
      <c r="M38" s="53" t="s">
        <v>599</v>
      </c>
      <c r="N38" s="336">
        <v>1</v>
      </c>
      <c r="P38" s="36"/>
    </row>
    <row r="39" spans="1:17">
      <c r="A39" s="37" t="s">
        <v>175</v>
      </c>
      <c r="B39" s="335">
        <v>9</v>
      </c>
      <c r="C39" s="336">
        <v>2</v>
      </c>
      <c r="D39" s="53" t="s">
        <v>599</v>
      </c>
      <c r="E39" s="53" t="s">
        <v>599</v>
      </c>
      <c r="F39" s="336">
        <v>3</v>
      </c>
      <c r="G39" s="53" t="s">
        <v>599</v>
      </c>
      <c r="H39" s="53" t="s">
        <v>599</v>
      </c>
      <c r="I39" s="53" t="s">
        <v>599</v>
      </c>
      <c r="J39" s="53" t="s">
        <v>599</v>
      </c>
      <c r="K39" s="336">
        <v>1</v>
      </c>
      <c r="L39" s="53" t="s">
        <v>599</v>
      </c>
      <c r="M39" s="336">
        <v>1</v>
      </c>
      <c r="N39" s="336">
        <v>2</v>
      </c>
      <c r="P39" s="36"/>
    </row>
    <row r="40" spans="1:17">
      <c r="B40" s="335"/>
      <c r="C40" s="336"/>
      <c r="D40" s="336"/>
      <c r="E40" s="336"/>
      <c r="F40" s="336"/>
      <c r="G40" s="336"/>
      <c r="H40" s="336"/>
      <c r="I40" s="336"/>
      <c r="J40" s="165"/>
      <c r="K40" s="336"/>
      <c r="L40" s="337"/>
      <c r="M40" s="336"/>
      <c r="N40" s="336"/>
      <c r="P40" s="36"/>
    </row>
    <row r="41" spans="1:17">
      <c r="A41" s="37" t="s">
        <v>176</v>
      </c>
      <c r="B41" s="335">
        <v>5</v>
      </c>
      <c r="C41" s="336">
        <v>1</v>
      </c>
      <c r="D41" s="53" t="s">
        <v>599</v>
      </c>
      <c r="E41" s="336">
        <v>1</v>
      </c>
      <c r="F41" s="53" t="s">
        <v>599</v>
      </c>
      <c r="G41" s="53" t="s">
        <v>599</v>
      </c>
      <c r="H41" s="336">
        <v>1</v>
      </c>
      <c r="I41" s="53" t="s">
        <v>599</v>
      </c>
      <c r="J41" s="53" t="s">
        <v>599</v>
      </c>
      <c r="K41" s="53" t="s">
        <v>599</v>
      </c>
      <c r="L41" s="337">
        <v>1</v>
      </c>
      <c r="M41" s="53" t="s">
        <v>599</v>
      </c>
      <c r="N41" s="336">
        <v>1</v>
      </c>
      <c r="O41" s="36"/>
      <c r="P41" s="36"/>
      <c r="Q41" s="36"/>
    </row>
    <row r="42" spans="1:17" s="36" customFormat="1">
      <c r="A42" s="37" t="s">
        <v>177</v>
      </c>
      <c r="B42" s="335">
        <v>3</v>
      </c>
      <c r="C42" s="53" t="s">
        <v>599</v>
      </c>
      <c r="D42" s="53" t="s">
        <v>599</v>
      </c>
      <c r="E42" s="336">
        <v>1</v>
      </c>
      <c r="F42" s="336">
        <v>1</v>
      </c>
      <c r="G42" s="53" t="s">
        <v>599</v>
      </c>
      <c r="H42" s="53" t="s">
        <v>599</v>
      </c>
      <c r="I42" s="53" t="s">
        <v>599</v>
      </c>
      <c r="J42" s="53" t="s">
        <v>599</v>
      </c>
      <c r="K42" s="53" t="s">
        <v>599</v>
      </c>
      <c r="L42" s="53" t="s">
        <v>599</v>
      </c>
      <c r="M42" s="53" t="s">
        <v>599</v>
      </c>
      <c r="N42" s="336">
        <v>1</v>
      </c>
      <c r="O42" s="37"/>
      <c r="Q42" s="37"/>
    </row>
    <row r="43" spans="1:17">
      <c r="A43" s="37" t="s">
        <v>178</v>
      </c>
      <c r="B43" s="335">
        <v>5</v>
      </c>
      <c r="C43" s="336">
        <v>2</v>
      </c>
      <c r="D43" s="53" t="s">
        <v>599</v>
      </c>
      <c r="E43" s="53" t="s">
        <v>599</v>
      </c>
      <c r="F43" s="336">
        <v>2</v>
      </c>
      <c r="G43" s="53" t="s">
        <v>599</v>
      </c>
      <c r="H43" s="53" t="s">
        <v>599</v>
      </c>
      <c r="I43" s="53" t="s">
        <v>599</v>
      </c>
      <c r="J43" s="53" t="s">
        <v>599</v>
      </c>
      <c r="K43" s="53" t="s">
        <v>599</v>
      </c>
      <c r="L43" s="337">
        <v>1</v>
      </c>
      <c r="M43" s="53" t="s">
        <v>599</v>
      </c>
      <c r="N43" s="53" t="s">
        <v>599</v>
      </c>
      <c r="P43" s="36"/>
    </row>
    <row r="44" spans="1:17">
      <c r="A44" s="39" t="s">
        <v>179</v>
      </c>
      <c r="B44" s="342">
        <v>14</v>
      </c>
      <c r="C44" s="343">
        <v>3</v>
      </c>
      <c r="D44" s="222" t="s">
        <v>599</v>
      </c>
      <c r="E44" s="222" t="s">
        <v>599</v>
      </c>
      <c r="F44" s="343">
        <v>5</v>
      </c>
      <c r="G44" s="343">
        <v>1</v>
      </c>
      <c r="H44" s="222" t="s">
        <v>599</v>
      </c>
      <c r="I44" s="222" t="s">
        <v>599</v>
      </c>
      <c r="J44" s="222" t="s">
        <v>599</v>
      </c>
      <c r="K44" s="222" t="s">
        <v>599</v>
      </c>
      <c r="L44" s="222" t="s">
        <v>599</v>
      </c>
      <c r="M44" s="343">
        <v>1</v>
      </c>
      <c r="N44" s="343">
        <v>4</v>
      </c>
      <c r="P44" s="36"/>
    </row>
    <row r="49" spans="2:14">
      <c r="B49" s="344"/>
      <c r="C49" s="336"/>
      <c r="D49" s="336"/>
      <c r="E49" s="336"/>
      <c r="F49" s="336"/>
      <c r="G49" s="336"/>
      <c r="H49" s="336"/>
      <c r="I49" s="336"/>
      <c r="J49" s="336"/>
      <c r="K49" s="337"/>
      <c r="L49" s="345"/>
      <c r="M49" s="336"/>
      <c r="N49" s="336"/>
    </row>
    <row r="50" spans="2:14">
      <c r="B50" s="344"/>
      <c r="C50" s="336"/>
      <c r="D50" s="336"/>
      <c r="E50" s="336"/>
      <c r="F50" s="336"/>
      <c r="G50" s="336"/>
      <c r="H50" s="336"/>
      <c r="I50" s="336"/>
      <c r="J50" s="336"/>
      <c r="K50" s="337"/>
      <c r="L50" s="345"/>
      <c r="M50" s="336"/>
      <c r="N50" s="336"/>
    </row>
    <row r="51" spans="2:14">
      <c r="B51" s="344"/>
      <c r="C51" s="336"/>
      <c r="D51" s="336"/>
      <c r="E51" s="336"/>
      <c r="F51" s="336"/>
      <c r="G51" s="336"/>
      <c r="H51" s="336"/>
      <c r="I51" s="336"/>
      <c r="J51" s="336"/>
      <c r="K51" s="337"/>
      <c r="L51" s="345"/>
      <c r="M51" s="336"/>
      <c r="N51" s="336"/>
    </row>
    <row r="52" spans="2:14">
      <c r="B52" s="344"/>
      <c r="C52" s="336"/>
      <c r="D52" s="336"/>
      <c r="E52" s="336"/>
      <c r="F52" s="336"/>
      <c r="G52" s="336"/>
      <c r="H52" s="336"/>
      <c r="I52" s="336"/>
      <c r="J52" s="336"/>
      <c r="K52" s="337"/>
      <c r="L52" s="345"/>
      <c r="M52" s="336"/>
      <c r="N52" s="336"/>
    </row>
    <row r="53" spans="2:14">
      <c r="B53" s="344"/>
      <c r="C53" s="336"/>
      <c r="D53" s="336"/>
      <c r="E53" s="336"/>
      <c r="F53" s="336"/>
      <c r="G53" s="336"/>
      <c r="H53" s="336"/>
      <c r="I53" s="336"/>
      <c r="J53" s="336"/>
      <c r="K53" s="337"/>
      <c r="L53" s="345"/>
      <c r="M53" s="336"/>
      <c r="N53" s="336"/>
    </row>
    <row r="54" spans="2:14">
      <c r="B54" s="335"/>
      <c r="C54" s="336"/>
      <c r="D54" s="336"/>
      <c r="E54" s="336"/>
      <c r="F54" s="336"/>
      <c r="G54" s="336"/>
      <c r="H54" s="336"/>
      <c r="I54" s="336"/>
      <c r="J54" s="336"/>
      <c r="K54" s="337"/>
      <c r="L54" s="336"/>
      <c r="M54" s="336"/>
      <c r="N54" s="336"/>
    </row>
    <row r="55" spans="2:14">
      <c r="B55" s="274"/>
      <c r="C55" s="116"/>
      <c r="D55" s="116"/>
      <c r="E55" s="116"/>
      <c r="F55" s="116"/>
      <c r="G55" s="116"/>
      <c r="H55" s="116"/>
      <c r="I55" s="116"/>
      <c r="J55" s="116"/>
      <c r="K55" s="116"/>
      <c r="L55" s="116"/>
      <c r="M55" s="116"/>
      <c r="N55" s="116"/>
    </row>
    <row r="56" spans="2:14">
      <c r="B56" s="274"/>
      <c r="C56" s="116"/>
      <c r="D56" s="116"/>
      <c r="E56" s="116"/>
      <c r="F56" s="116"/>
      <c r="G56" s="116"/>
      <c r="H56" s="116"/>
      <c r="I56" s="116"/>
      <c r="J56" s="116"/>
      <c r="K56" s="116"/>
      <c r="L56" s="116"/>
      <c r="M56" s="116"/>
      <c r="N56" s="116"/>
    </row>
    <row r="57" spans="2:14">
      <c r="B57" s="274"/>
      <c r="C57" s="116"/>
      <c r="D57" s="116"/>
      <c r="E57" s="116"/>
      <c r="F57" s="116"/>
      <c r="G57" s="116"/>
      <c r="H57" s="116"/>
      <c r="I57" s="116"/>
      <c r="J57" s="116"/>
      <c r="K57" s="116"/>
      <c r="L57" s="116"/>
      <c r="M57" s="116"/>
      <c r="N57" s="116"/>
    </row>
    <row r="58" spans="2:14">
      <c r="B58" s="274"/>
      <c r="C58" s="116"/>
      <c r="D58" s="116"/>
      <c r="E58" s="116"/>
      <c r="F58" s="116"/>
      <c r="G58" s="116"/>
      <c r="H58" s="116"/>
      <c r="I58" s="116"/>
      <c r="J58" s="116"/>
      <c r="K58" s="116"/>
      <c r="L58" s="116"/>
      <c r="M58" s="116"/>
      <c r="N58" s="116"/>
    </row>
    <row r="59" spans="2:14">
      <c r="B59" s="274"/>
      <c r="C59" s="116"/>
      <c r="D59" s="116"/>
      <c r="E59" s="116"/>
      <c r="F59" s="116"/>
      <c r="G59" s="116"/>
      <c r="H59" s="116"/>
      <c r="I59" s="116"/>
      <c r="J59" s="116"/>
      <c r="K59" s="116"/>
      <c r="L59" s="116"/>
      <c r="M59" s="116"/>
      <c r="N59" s="116"/>
    </row>
    <row r="60" spans="2:14">
      <c r="B60" s="274"/>
      <c r="C60" s="116"/>
      <c r="D60" s="116"/>
      <c r="E60" s="116"/>
      <c r="F60" s="116"/>
      <c r="G60" s="116"/>
      <c r="H60" s="116"/>
      <c r="I60" s="116"/>
      <c r="J60" s="116"/>
      <c r="K60" s="116"/>
      <c r="L60" s="116"/>
      <c r="M60" s="116"/>
      <c r="N60" s="116"/>
    </row>
    <row r="61" spans="2:14">
      <c r="B61" s="274"/>
      <c r="C61" s="116"/>
      <c r="D61" s="116"/>
      <c r="E61" s="116"/>
      <c r="F61" s="116"/>
      <c r="G61" s="116"/>
      <c r="H61" s="116"/>
      <c r="I61" s="116"/>
      <c r="J61" s="116"/>
      <c r="K61" s="116"/>
      <c r="L61" s="116"/>
      <c r="M61" s="116"/>
      <c r="N61" s="116"/>
    </row>
    <row r="62" spans="2:14">
      <c r="B62" s="274"/>
      <c r="C62" s="116"/>
      <c r="D62" s="116"/>
      <c r="E62" s="116"/>
      <c r="F62" s="116"/>
      <c r="G62" s="116"/>
      <c r="H62" s="116"/>
      <c r="I62" s="116"/>
      <c r="J62" s="116"/>
      <c r="K62" s="116"/>
      <c r="L62" s="116"/>
      <c r="M62" s="116"/>
      <c r="N62" s="116"/>
    </row>
  </sheetData>
  <pageMargins left="0.74803149606299213" right="0.74803149606299213" top="0.98425196850393704" bottom="0.98425196850393704" header="0.51181102362204722" footer="0.51181102362204722"/>
  <pageSetup paperSize="9" scale="73"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59"/>
  <sheetViews>
    <sheetView zoomScaleNormal="100" zoomScaleSheetLayoutView="100" workbookViewId="0">
      <pane ySplit="13" topLeftCell="A14" activePane="bottomLeft" state="frozen"/>
      <selection activeCell="F26" sqref="F26"/>
      <selection pane="bottomLeft"/>
    </sheetView>
  </sheetViews>
  <sheetFormatPr defaultColWidth="9.140625" defaultRowHeight="11.25"/>
  <cols>
    <col min="1" max="1" width="21" style="37" customWidth="1"/>
    <col min="2" max="2" width="9.7109375" style="36" customWidth="1"/>
    <col min="3" max="3" width="12.5703125" style="37" customWidth="1"/>
    <col min="4" max="14" width="11.140625" style="37" customWidth="1"/>
    <col min="15" max="16384" width="9.140625" style="37"/>
  </cols>
  <sheetData>
    <row r="1" spans="1:14" s="36" customFormat="1" ht="11.25" customHeight="1">
      <c r="A1" s="36" t="s">
        <v>699</v>
      </c>
    </row>
    <row r="2" spans="1:14" s="36" customFormat="1" ht="11.25" hidden="1" customHeight="1">
      <c r="A2" s="36" t="s">
        <v>302</v>
      </c>
    </row>
    <row r="3" spans="1:14" s="36" customFormat="1" ht="11.25" customHeight="1">
      <c r="A3" s="38" t="s">
        <v>700</v>
      </c>
    </row>
    <row r="4" spans="1:14" s="36" customFormat="1" ht="11.25" hidden="1" customHeight="1">
      <c r="A4" s="38" t="s">
        <v>302</v>
      </c>
    </row>
    <row r="5" spans="1:14" ht="11.25" customHeight="1">
      <c r="A5" s="39"/>
      <c r="B5" s="41"/>
      <c r="C5" s="39"/>
      <c r="D5" s="39"/>
      <c r="E5" s="39"/>
      <c r="F5" s="39"/>
      <c r="G5" s="39"/>
      <c r="H5" s="39"/>
      <c r="I5" s="39"/>
      <c r="J5" s="39"/>
      <c r="K5" s="39"/>
      <c r="L5" s="39"/>
      <c r="M5" s="39"/>
      <c r="N5" s="39"/>
    </row>
    <row r="6" spans="1:14" s="36" customFormat="1">
      <c r="A6" s="61" t="s">
        <v>205</v>
      </c>
      <c r="B6" s="61" t="s">
        <v>286</v>
      </c>
    </row>
    <row r="7" spans="1:14" s="36" customFormat="1">
      <c r="A7" s="62" t="s">
        <v>206</v>
      </c>
      <c r="B7" s="72" t="s">
        <v>287</v>
      </c>
      <c r="C7" s="41"/>
      <c r="D7" s="41"/>
      <c r="E7" s="41"/>
      <c r="F7" s="41"/>
      <c r="G7" s="41"/>
      <c r="H7" s="41"/>
      <c r="I7" s="41"/>
      <c r="J7" s="41"/>
      <c r="K7" s="41"/>
      <c r="L7" s="41"/>
      <c r="M7" s="41"/>
      <c r="N7" s="41"/>
    </row>
    <row r="8" spans="1:14" s="36" customFormat="1">
      <c r="A8" s="61" t="s">
        <v>491</v>
      </c>
      <c r="B8" s="36" t="s">
        <v>144</v>
      </c>
      <c r="C8" s="36" t="s">
        <v>255</v>
      </c>
      <c r="D8" s="36" t="s">
        <v>256</v>
      </c>
      <c r="J8" s="36" t="s">
        <v>257</v>
      </c>
      <c r="N8" s="36" t="s">
        <v>258</v>
      </c>
    </row>
    <row r="9" spans="1:14" s="36" customFormat="1">
      <c r="A9" s="62" t="s">
        <v>492</v>
      </c>
      <c r="B9" s="38" t="s">
        <v>93</v>
      </c>
      <c r="C9" s="36" t="s">
        <v>259</v>
      </c>
      <c r="D9" s="40" t="s">
        <v>260</v>
      </c>
      <c r="E9" s="41"/>
      <c r="F9" s="41"/>
      <c r="G9" s="41"/>
      <c r="H9" s="41"/>
      <c r="I9" s="41"/>
      <c r="J9" s="40" t="s">
        <v>261</v>
      </c>
      <c r="K9" s="41"/>
      <c r="L9" s="41"/>
      <c r="M9" s="41"/>
      <c r="N9" s="38" t="s">
        <v>207</v>
      </c>
    </row>
    <row r="10" spans="1:14" s="36" customFormat="1">
      <c r="A10" s="61" t="s">
        <v>493</v>
      </c>
      <c r="C10" s="38" t="s">
        <v>262</v>
      </c>
      <c r="D10" s="36" t="s">
        <v>263</v>
      </c>
      <c r="E10" s="36" t="s">
        <v>264</v>
      </c>
      <c r="F10" s="36" t="s">
        <v>265</v>
      </c>
      <c r="G10" s="36" t="s">
        <v>266</v>
      </c>
      <c r="H10" s="36" t="s">
        <v>267</v>
      </c>
      <c r="I10" s="36" t="s">
        <v>258</v>
      </c>
      <c r="J10" s="36" t="s">
        <v>268</v>
      </c>
      <c r="K10" s="36" t="s">
        <v>269</v>
      </c>
      <c r="L10" s="36" t="s">
        <v>270</v>
      </c>
      <c r="M10" s="36" t="s">
        <v>271</v>
      </c>
    </row>
    <row r="11" spans="1:14" s="36" customFormat="1">
      <c r="A11" s="62" t="s">
        <v>494</v>
      </c>
      <c r="C11" s="38" t="s">
        <v>272</v>
      </c>
      <c r="D11" s="36" t="s">
        <v>273</v>
      </c>
      <c r="E11" s="38" t="s">
        <v>274</v>
      </c>
      <c r="F11" s="38" t="s">
        <v>275</v>
      </c>
      <c r="G11" s="38" t="s">
        <v>276</v>
      </c>
      <c r="H11" s="38" t="s">
        <v>277</v>
      </c>
      <c r="I11" s="38" t="s">
        <v>207</v>
      </c>
      <c r="J11" s="38" t="s">
        <v>268</v>
      </c>
      <c r="K11" s="38" t="s">
        <v>278</v>
      </c>
      <c r="L11" s="38" t="s">
        <v>279</v>
      </c>
      <c r="M11" s="38" t="s">
        <v>280</v>
      </c>
    </row>
    <row r="12" spans="1:14" s="36" customFormat="1">
      <c r="D12" s="38" t="s">
        <v>281</v>
      </c>
      <c r="E12" s="38" t="s">
        <v>282</v>
      </c>
      <c r="F12" s="38" t="s">
        <v>283</v>
      </c>
      <c r="G12" s="38" t="s">
        <v>284</v>
      </c>
    </row>
    <row r="13" spans="1:14" s="36" customFormat="1">
      <c r="A13" s="41"/>
      <c r="B13" s="41"/>
      <c r="C13" s="41"/>
      <c r="D13" s="40" t="s">
        <v>285</v>
      </c>
      <c r="E13" s="41"/>
      <c r="F13" s="41"/>
      <c r="G13" s="41"/>
      <c r="H13" s="41"/>
      <c r="I13" s="41"/>
      <c r="J13" s="41"/>
      <c r="K13" s="41"/>
      <c r="L13" s="41"/>
      <c r="M13" s="41"/>
      <c r="N13" s="41"/>
    </row>
    <row r="14" spans="1:14" s="36" customFormat="1">
      <c r="B14" s="346"/>
      <c r="C14" s="346"/>
      <c r="D14" s="346"/>
      <c r="E14" s="346"/>
      <c r="F14" s="346"/>
      <c r="G14" s="346"/>
      <c r="H14" s="346"/>
      <c r="I14" s="346"/>
      <c r="J14" s="346"/>
      <c r="K14" s="346"/>
      <c r="L14" s="346"/>
      <c r="M14" s="346"/>
      <c r="N14" s="346"/>
    </row>
    <row r="15" spans="1:14" s="36" customFormat="1" ht="11.25" customHeight="1">
      <c r="A15" s="36" t="s">
        <v>223</v>
      </c>
      <c r="B15" s="36">
        <v>227</v>
      </c>
      <c r="C15" s="36">
        <v>55</v>
      </c>
      <c r="D15" s="55">
        <v>2</v>
      </c>
      <c r="E15" s="36">
        <v>11</v>
      </c>
      <c r="F15" s="36">
        <v>55</v>
      </c>
      <c r="G15" s="36">
        <v>5</v>
      </c>
      <c r="H15" s="36">
        <v>7</v>
      </c>
      <c r="I15" s="55">
        <v>4</v>
      </c>
      <c r="J15" s="36">
        <v>4</v>
      </c>
      <c r="K15" s="36">
        <v>11</v>
      </c>
      <c r="L15" s="36">
        <v>25</v>
      </c>
      <c r="M15" s="36">
        <v>3</v>
      </c>
      <c r="N15" s="36">
        <v>45</v>
      </c>
    </row>
    <row r="16" spans="1:14" s="36" customFormat="1" ht="11.25" customHeight="1"/>
    <row r="17" spans="1:16" ht="11.25" customHeight="1">
      <c r="A17" s="73" t="s">
        <v>189</v>
      </c>
      <c r="B17" s="95">
        <v>11</v>
      </c>
      <c r="C17" s="95">
        <v>1</v>
      </c>
      <c r="D17" s="95" t="s">
        <v>599</v>
      </c>
      <c r="E17" s="95" t="s">
        <v>599</v>
      </c>
      <c r="F17" s="95">
        <v>6</v>
      </c>
      <c r="G17" s="95" t="s">
        <v>599</v>
      </c>
      <c r="H17" s="95">
        <v>1</v>
      </c>
      <c r="I17" s="95">
        <v>1</v>
      </c>
      <c r="J17" s="95" t="s">
        <v>599</v>
      </c>
      <c r="K17" s="95" t="s">
        <v>599</v>
      </c>
      <c r="L17" s="95">
        <v>1</v>
      </c>
      <c r="M17" s="95" t="s">
        <v>599</v>
      </c>
      <c r="N17" s="154">
        <v>1</v>
      </c>
      <c r="O17" s="36"/>
      <c r="P17" s="36"/>
    </row>
    <row r="18" spans="1:16" ht="11.25" customHeight="1">
      <c r="A18" s="73" t="s">
        <v>190</v>
      </c>
      <c r="B18" s="154">
        <v>10</v>
      </c>
      <c r="C18" s="155">
        <v>4</v>
      </c>
      <c r="D18" s="155" t="s">
        <v>599</v>
      </c>
      <c r="E18" s="155">
        <v>1</v>
      </c>
      <c r="F18" s="155" t="s">
        <v>599</v>
      </c>
      <c r="G18" s="155">
        <v>1</v>
      </c>
      <c r="H18" s="155" t="s">
        <v>599</v>
      </c>
      <c r="I18" s="155" t="s">
        <v>599</v>
      </c>
      <c r="J18" s="155" t="s">
        <v>599</v>
      </c>
      <c r="K18" s="155" t="s">
        <v>599</v>
      </c>
      <c r="L18" s="155">
        <v>3</v>
      </c>
      <c r="M18" s="155" t="s">
        <v>599</v>
      </c>
      <c r="N18" s="155">
        <v>1</v>
      </c>
      <c r="O18" s="36"/>
      <c r="P18" s="36"/>
    </row>
    <row r="19" spans="1:16" ht="11.25" customHeight="1">
      <c r="A19" s="73" t="s">
        <v>191</v>
      </c>
      <c r="B19" s="347">
        <v>12</v>
      </c>
      <c r="C19" s="336">
        <v>4</v>
      </c>
      <c r="D19" s="336" t="s">
        <v>599</v>
      </c>
      <c r="E19" s="336">
        <v>1</v>
      </c>
      <c r="F19" s="336">
        <v>4</v>
      </c>
      <c r="G19" s="336" t="s">
        <v>599</v>
      </c>
      <c r="H19" s="336" t="s">
        <v>599</v>
      </c>
      <c r="I19" s="336" t="s">
        <v>599</v>
      </c>
      <c r="J19" s="336" t="s">
        <v>599</v>
      </c>
      <c r="K19" s="336">
        <v>1</v>
      </c>
      <c r="L19" s="336" t="s">
        <v>599</v>
      </c>
      <c r="M19" s="336" t="s">
        <v>599</v>
      </c>
      <c r="N19" s="336">
        <v>2</v>
      </c>
      <c r="O19" s="36"/>
      <c r="P19" s="36"/>
    </row>
    <row r="20" spans="1:16" ht="11.25" customHeight="1">
      <c r="A20" s="73"/>
      <c r="O20" s="36"/>
      <c r="P20" s="36"/>
    </row>
    <row r="21" spans="1:16" ht="11.25" customHeight="1">
      <c r="A21" s="73" t="s">
        <v>192</v>
      </c>
      <c r="B21" s="347">
        <v>15</v>
      </c>
      <c r="C21" s="336">
        <v>3</v>
      </c>
      <c r="D21" s="336" t="s">
        <v>599</v>
      </c>
      <c r="E21" s="336" t="s">
        <v>599</v>
      </c>
      <c r="F21" s="336">
        <v>3</v>
      </c>
      <c r="G21" s="336" t="s">
        <v>599</v>
      </c>
      <c r="H21" s="336" t="s">
        <v>599</v>
      </c>
      <c r="I21" s="336" t="s">
        <v>599</v>
      </c>
      <c r="J21" s="336" t="s">
        <v>599</v>
      </c>
      <c r="K21" s="336">
        <v>1</v>
      </c>
      <c r="L21" s="336">
        <v>3</v>
      </c>
      <c r="M21" s="336" t="s">
        <v>599</v>
      </c>
      <c r="N21" s="336">
        <v>5</v>
      </c>
      <c r="O21" s="36"/>
      <c r="P21" s="36"/>
    </row>
    <row r="22" spans="1:16" ht="11.25" customHeight="1">
      <c r="A22" s="73" t="s">
        <v>193</v>
      </c>
      <c r="B22" s="347">
        <v>22</v>
      </c>
      <c r="C22" s="336">
        <v>2</v>
      </c>
      <c r="D22" s="336">
        <v>1</v>
      </c>
      <c r="E22" s="336">
        <v>1</v>
      </c>
      <c r="F22" s="336">
        <v>7</v>
      </c>
      <c r="G22" s="336" t="s">
        <v>599</v>
      </c>
      <c r="H22" s="336" t="s">
        <v>599</v>
      </c>
      <c r="I22" s="336" t="s">
        <v>599</v>
      </c>
      <c r="J22" s="336">
        <v>1</v>
      </c>
      <c r="K22" s="336">
        <v>1</v>
      </c>
      <c r="L22" s="336">
        <v>1</v>
      </c>
      <c r="M22" s="336" t="s">
        <v>599</v>
      </c>
      <c r="N22" s="336">
        <v>8</v>
      </c>
      <c r="O22" s="36"/>
      <c r="P22" s="36"/>
    </row>
    <row r="23" spans="1:16" ht="11.25" customHeight="1">
      <c r="A23" s="73" t="s">
        <v>182</v>
      </c>
      <c r="B23" s="347">
        <v>25</v>
      </c>
      <c r="C23" s="336">
        <v>10</v>
      </c>
      <c r="D23" s="336">
        <v>1</v>
      </c>
      <c r="E23" s="336">
        <v>2</v>
      </c>
      <c r="F23" s="336">
        <v>2</v>
      </c>
      <c r="G23" s="336">
        <v>1</v>
      </c>
      <c r="H23" s="336">
        <v>1</v>
      </c>
      <c r="I23" s="336" t="s">
        <v>599</v>
      </c>
      <c r="J23" s="336">
        <v>1</v>
      </c>
      <c r="K23" s="336">
        <v>1</v>
      </c>
      <c r="L23" s="336">
        <v>2</v>
      </c>
      <c r="M23" s="336" t="s">
        <v>599</v>
      </c>
      <c r="N23" s="336">
        <v>4</v>
      </c>
      <c r="O23" s="36"/>
      <c r="P23" s="36"/>
    </row>
    <row r="24" spans="1:16" ht="11.25" customHeight="1">
      <c r="A24" s="73"/>
      <c r="O24" s="36"/>
      <c r="P24" s="36"/>
    </row>
    <row r="25" spans="1:16" ht="11.25" customHeight="1">
      <c r="A25" s="73" t="s">
        <v>183</v>
      </c>
      <c r="B25" s="347">
        <v>28</v>
      </c>
      <c r="C25" s="336">
        <v>11</v>
      </c>
      <c r="D25" s="336" t="s">
        <v>599</v>
      </c>
      <c r="E25" s="336">
        <v>2</v>
      </c>
      <c r="F25" s="336">
        <v>6</v>
      </c>
      <c r="G25" s="336" t="s">
        <v>599</v>
      </c>
      <c r="H25" s="336" t="s">
        <v>599</v>
      </c>
      <c r="I25" s="336" t="s">
        <v>599</v>
      </c>
      <c r="J25" s="336">
        <v>1</v>
      </c>
      <c r="K25" s="336">
        <v>3</v>
      </c>
      <c r="L25" s="336" t="s">
        <v>599</v>
      </c>
      <c r="M25" s="336">
        <v>1</v>
      </c>
      <c r="N25" s="336">
        <v>4</v>
      </c>
      <c r="O25" s="36"/>
      <c r="P25" s="36"/>
    </row>
    <row r="26" spans="1:16" ht="11.25" customHeight="1">
      <c r="A26" s="73" t="s">
        <v>184</v>
      </c>
      <c r="B26" s="347">
        <v>24</v>
      </c>
      <c r="C26" s="336">
        <v>5</v>
      </c>
      <c r="D26" s="336" t="s">
        <v>599</v>
      </c>
      <c r="E26" s="336">
        <v>2</v>
      </c>
      <c r="F26" s="336">
        <v>3</v>
      </c>
      <c r="G26" s="336">
        <v>1</v>
      </c>
      <c r="H26" s="336">
        <v>1</v>
      </c>
      <c r="I26" s="336">
        <v>1</v>
      </c>
      <c r="J26" s="336" t="s">
        <v>599</v>
      </c>
      <c r="K26" s="336">
        <v>2</v>
      </c>
      <c r="L26" s="336">
        <v>2</v>
      </c>
      <c r="M26" s="336" t="s">
        <v>599</v>
      </c>
      <c r="N26" s="336">
        <v>7</v>
      </c>
      <c r="O26" s="36"/>
      <c r="P26" s="36"/>
    </row>
    <row r="27" spans="1:16" ht="11.25" customHeight="1">
      <c r="A27" s="73" t="s">
        <v>185</v>
      </c>
      <c r="B27" s="347">
        <v>17</v>
      </c>
      <c r="C27" s="336">
        <v>5</v>
      </c>
      <c r="D27" s="336" t="s">
        <v>599</v>
      </c>
      <c r="E27" s="336" t="s">
        <v>599</v>
      </c>
      <c r="F27" s="336">
        <v>4</v>
      </c>
      <c r="G27" s="336" t="s">
        <v>599</v>
      </c>
      <c r="H27" s="336">
        <v>1</v>
      </c>
      <c r="I27" s="336" t="s">
        <v>599</v>
      </c>
      <c r="J27" s="336" t="s">
        <v>599</v>
      </c>
      <c r="K27" s="336" t="s">
        <v>599</v>
      </c>
      <c r="L27" s="336">
        <v>2</v>
      </c>
      <c r="M27" s="336">
        <v>1</v>
      </c>
      <c r="N27" s="336">
        <v>4</v>
      </c>
      <c r="O27" s="36"/>
      <c r="P27" s="36"/>
    </row>
    <row r="28" spans="1:16" ht="11.25" customHeight="1">
      <c r="A28" s="73"/>
      <c r="B28" s="105"/>
      <c r="C28" s="54"/>
      <c r="D28" s="336"/>
      <c r="E28" s="54"/>
      <c r="F28" s="54"/>
      <c r="G28" s="54"/>
      <c r="H28" s="54"/>
      <c r="I28" s="336"/>
      <c r="J28" s="54"/>
      <c r="K28" s="54"/>
      <c r="L28" s="54"/>
      <c r="M28" s="336"/>
      <c r="N28" s="54"/>
      <c r="O28" s="36"/>
      <c r="P28" s="36"/>
    </row>
    <row r="29" spans="1:16" ht="11.25" customHeight="1">
      <c r="A29" s="73" t="s">
        <v>186</v>
      </c>
      <c r="B29" s="55">
        <v>18</v>
      </c>
      <c r="C29" s="54">
        <v>3</v>
      </c>
      <c r="D29" s="336" t="s">
        <v>599</v>
      </c>
      <c r="E29" s="54">
        <v>2</v>
      </c>
      <c r="F29" s="54">
        <v>4</v>
      </c>
      <c r="G29" s="54">
        <v>1</v>
      </c>
      <c r="H29" s="54" t="s">
        <v>599</v>
      </c>
      <c r="I29" s="336" t="s">
        <v>599</v>
      </c>
      <c r="J29" s="54">
        <v>1</v>
      </c>
      <c r="K29" s="54" t="s">
        <v>599</v>
      </c>
      <c r="L29" s="54">
        <v>2</v>
      </c>
      <c r="M29" s="336">
        <v>1</v>
      </c>
      <c r="N29" s="54">
        <v>4</v>
      </c>
      <c r="O29" s="36"/>
      <c r="P29" s="36"/>
    </row>
    <row r="30" spans="1:16" ht="11.25" customHeight="1">
      <c r="A30" s="73" t="s">
        <v>187</v>
      </c>
      <c r="B30" s="55">
        <v>28</v>
      </c>
      <c r="C30" s="54">
        <v>5</v>
      </c>
      <c r="D30" s="336" t="s">
        <v>599</v>
      </c>
      <c r="E30" s="54" t="s">
        <v>599</v>
      </c>
      <c r="F30" s="54">
        <v>7</v>
      </c>
      <c r="G30" s="54">
        <v>1</v>
      </c>
      <c r="H30" s="54">
        <v>2</v>
      </c>
      <c r="I30" s="336">
        <v>1</v>
      </c>
      <c r="J30" s="54" t="s">
        <v>599</v>
      </c>
      <c r="K30" s="54">
        <v>1</v>
      </c>
      <c r="L30" s="54">
        <v>7</v>
      </c>
      <c r="M30" s="336" t="s">
        <v>599</v>
      </c>
      <c r="N30" s="54">
        <v>4</v>
      </c>
      <c r="O30" s="36"/>
      <c r="P30" s="36"/>
    </row>
    <row r="31" spans="1:16" ht="11.25" customHeight="1">
      <c r="A31" s="152" t="s">
        <v>188</v>
      </c>
      <c r="B31" s="207">
        <v>17</v>
      </c>
      <c r="C31" s="59">
        <v>2</v>
      </c>
      <c r="D31" s="343" t="s">
        <v>599</v>
      </c>
      <c r="E31" s="59" t="s">
        <v>599</v>
      </c>
      <c r="F31" s="59">
        <v>9</v>
      </c>
      <c r="G31" s="59" t="s">
        <v>599</v>
      </c>
      <c r="H31" s="59">
        <v>1</v>
      </c>
      <c r="I31" s="343">
        <v>1</v>
      </c>
      <c r="J31" s="59" t="s">
        <v>599</v>
      </c>
      <c r="K31" s="59">
        <v>1</v>
      </c>
      <c r="L31" s="59">
        <v>2</v>
      </c>
      <c r="M31" s="343" t="s">
        <v>599</v>
      </c>
      <c r="N31" s="59">
        <v>1</v>
      </c>
      <c r="O31" s="36"/>
      <c r="P31" s="36"/>
    </row>
    <row r="32" spans="1:16" ht="11.25" customHeight="1">
      <c r="A32" s="73"/>
      <c r="B32" s="347"/>
      <c r="C32" s="349"/>
      <c r="D32" s="349"/>
      <c r="E32" s="349"/>
      <c r="F32" s="349"/>
      <c r="G32" s="349"/>
      <c r="H32" s="349"/>
      <c r="I32" s="349"/>
      <c r="J32" s="349"/>
      <c r="K32" s="349"/>
      <c r="L32" s="349"/>
      <c r="M32" s="349"/>
      <c r="N32" s="349"/>
      <c r="O32" s="36"/>
      <c r="P32" s="36"/>
    </row>
    <row r="33" spans="1:16" s="36" customFormat="1" ht="11.25" customHeight="1">
      <c r="A33" s="36" t="s">
        <v>223</v>
      </c>
      <c r="B33" s="154">
        <v>227</v>
      </c>
      <c r="C33" s="154">
        <v>55</v>
      </c>
      <c r="D33" s="335">
        <v>2</v>
      </c>
      <c r="E33" s="154">
        <v>11</v>
      </c>
      <c r="F33" s="154">
        <v>55</v>
      </c>
      <c r="G33" s="154">
        <v>5</v>
      </c>
      <c r="H33" s="154">
        <v>7</v>
      </c>
      <c r="I33" s="335">
        <v>4</v>
      </c>
      <c r="J33" s="36">
        <v>4</v>
      </c>
      <c r="K33" s="36">
        <v>11</v>
      </c>
      <c r="L33" s="154">
        <v>25</v>
      </c>
      <c r="M33" s="154">
        <v>3</v>
      </c>
      <c r="N33" s="154">
        <v>45</v>
      </c>
    </row>
    <row r="34" spans="1:16">
      <c r="A34" s="73"/>
      <c r="O34" s="36"/>
      <c r="P34" s="36"/>
    </row>
    <row r="35" spans="1:16">
      <c r="A35" s="73" t="s">
        <v>403</v>
      </c>
      <c r="B35" s="55">
        <v>32</v>
      </c>
      <c r="C35" s="336">
        <v>6</v>
      </c>
      <c r="D35" s="336" t="s">
        <v>599</v>
      </c>
      <c r="E35" s="336">
        <v>4</v>
      </c>
      <c r="F35" s="336">
        <v>7</v>
      </c>
      <c r="G35" s="336">
        <v>2</v>
      </c>
      <c r="H35" s="336">
        <v>1</v>
      </c>
      <c r="I35" s="336">
        <v>1</v>
      </c>
      <c r="J35" s="336">
        <v>2</v>
      </c>
      <c r="K35" s="336">
        <v>3</v>
      </c>
      <c r="L35" s="336">
        <v>3</v>
      </c>
      <c r="M35" s="336" t="s">
        <v>599</v>
      </c>
      <c r="N35" s="336">
        <v>3</v>
      </c>
      <c r="O35" s="36"/>
      <c r="P35" s="36"/>
    </row>
    <row r="36" spans="1:16">
      <c r="A36" s="73" t="s">
        <v>404</v>
      </c>
      <c r="B36" s="347">
        <v>23</v>
      </c>
      <c r="C36" s="336">
        <v>5</v>
      </c>
      <c r="D36" s="336">
        <v>1</v>
      </c>
      <c r="E36" s="336">
        <v>2</v>
      </c>
      <c r="F36" s="336">
        <v>5</v>
      </c>
      <c r="G36" s="336">
        <v>1</v>
      </c>
      <c r="H36" s="336">
        <v>1</v>
      </c>
      <c r="I36" s="336">
        <v>1</v>
      </c>
      <c r="J36" s="336">
        <v>1</v>
      </c>
      <c r="K36" s="336">
        <v>2</v>
      </c>
      <c r="L36" s="336">
        <v>2</v>
      </c>
      <c r="M36" s="336" t="s">
        <v>599</v>
      </c>
      <c r="N36" s="336">
        <v>2</v>
      </c>
      <c r="O36" s="36"/>
      <c r="P36" s="36"/>
    </row>
    <row r="37" spans="1:16">
      <c r="A37" s="73" t="s">
        <v>405</v>
      </c>
      <c r="B37" s="55">
        <v>28</v>
      </c>
      <c r="C37" s="54">
        <v>6</v>
      </c>
      <c r="D37" s="336" t="s">
        <v>599</v>
      </c>
      <c r="E37" s="54">
        <v>1</v>
      </c>
      <c r="F37" s="54">
        <v>11</v>
      </c>
      <c r="G37" s="54">
        <v>1</v>
      </c>
      <c r="H37" s="54">
        <v>2</v>
      </c>
      <c r="I37" s="336" t="s">
        <v>599</v>
      </c>
      <c r="J37" s="54">
        <v>1</v>
      </c>
      <c r="K37" s="54" t="s">
        <v>599</v>
      </c>
      <c r="L37" s="54">
        <v>2</v>
      </c>
      <c r="M37" s="54" t="s">
        <v>599</v>
      </c>
      <c r="N37" s="54">
        <v>4</v>
      </c>
      <c r="O37" s="36"/>
      <c r="P37" s="36"/>
    </row>
    <row r="38" spans="1:16">
      <c r="A38" s="73" t="s">
        <v>406</v>
      </c>
      <c r="B38" s="105">
        <v>36</v>
      </c>
      <c r="C38" s="104">
        <v>10</v>
      </c>
      <c r="D38" s="336">
        <v>1</v>
      </c>
      <c r="E38" s="104">
        <v>1</v>
      </c>
      <c r="F38" s="104">
        <v>10</v>
      </c>
      <c r="G38" s="104" t="s">
        <v>599</v>
      </c>
      <c r="H38" s="104">
        <v>2</v>
      </c>
      <c r="I38" s="336">
        <v>1</v>
      </c>
      <c r="J38" s="104" t="s">
        <v>599</v>
      </c>
      <c r="K38" s="104">
        <v>3</v>
      </c>
      <c r="L38" s="104">
        <v>1</v>
      </c>
      <c r="M38" s="104">
        <v>1</v>
      </c>
      <c r="N38" s="104">
        <v>6</v>
      </c>
      <c r="O38" s="36"/>
      <c r="P38" s="36"/>
    </row>
    <row r="39" spans="1:16">
      <c r="A39" s="73" t="s">
        <v>407</v>
      </c>
      <c r="B39" s="335">
        <v>43</v>
      </c>
      <c r="C39" s="336">
        <v>10</v>
      </c>
      <c r="D39" s="336" t="s">
        <v>599</v>
      </c>
      <c r="E39" s="336">
        <v>2</v>
      </c>
      <c r="F39" s="336">
        <v>9</v>
      </c>
      <c r="G39" s="336">
        <v>1</v>
      </c>
      <c r="H39" s="336" t="s">
        <v>599</v>
      </c>
      <c r="I39" s="336">
        <v>1</v>
      </c>
      <c r="J39" s="336" t="s">
        <v>599</v>
      </c>
      <c r="K39" s="336">
        <v>2</v>
      </c>
      <c r="L39" s="336">
        <v>7</v>
      </c>
      <c r="M39" s="336">
        <v>2</v>
      </c>
      <c r="N39" s="336">
        <v>9</v>
      </c>
      <c r="O39" s="36"/>
      <c r="P39" s="36"/>
    </row>
    <row r="40" spans="1:16">
      <c r="A40" s="73" t="s">
        <v>408</v>
      </c>
      <c r="B40" s="335">
        <v>42</v>
      </c>
      <c r="C40" s="336">
        <v>12</v>
      </c>
      <c r="D40" s="336" t="s">
        <v>599</v>
      </c>
      <c r="E40" s="336">
        <v>1</v>
      </c>
      <c r="F40" s="336">
        <v>5</v>
      </c>
      <c r="G40" s="336" t="s">
        <v>599</v>
      </c>
      <c r="H40" s="336" t="s">
        <v>599</v>
      </c>
      <c r="I40" s="336" t="s">
        <v>599</v>
      </c>
      <c r="J40" s="336" t="s">
        <v>599</v>
      </c>
      <c r="K40" s="336" t="s">
        <v>599</v>
      </c>
      <c r="L40" s="336">
        <v>9</v>
      </c>
      <c r="M40" s="336" t="s">
        <v>599</v>
      </c>
      <c r="N40" s="336">
        <v>15</v>
      </c>
      <c r="O40" s="36"/>
      <c r="P40" s="36"/>
    </row>
    <row r="41" spans="1:16">
      <c r="A41" s="152" t="s">
        <v>409</v>
      </c>
      <c r="B41" s="342">
        <v>23</v>
      </c>
      <c r="C41" s="343">
        <v>6</v>
      </c>
      <c r="D41" s="343" t="s">
        <v>599</v>
      </c>
      <c r="E41" s="343" t="s">
        <v>599</v>
      </c>
      <c r="F41" s="343">
        <v>8</v>
      </c>
      <c r="G41" s="343" t="s">
        <v>599</v>
      </c>
      <c r="H41" s="343">
        <v>1</v>
      </c>
      <c r="I41" s="343" t="s">
        <v>599</v>
      </c>
      <c r="J41" s="343" t="s">
        <v>599</v>
      </c>
      <c r="K41" s="343">
        <v>1</v>
      </c>
      <c r="L41" s="343">
        <v>1</v>
      </c>
      <c r="M41" s="343" t="s">
        <v>599</v>
      </c>
      <c r="N41" s="343">
        <v>6</v>
      </c>
      <c r="O41" s="36"/>
      <c r="P41" s="36"/>
    </row>
    <row r="42" spans="1:16">
      <c r="A42" s="73"/>
      <c r="B42" s="335"/>
      <c r="C42" s="336"/>
      <c r="D42" s="336"/>
      <c r="E42" s="336"/>
      <c r="F42" s="336"/>
      <c r="G42" s="336"/>
      <c r="H42" s="336"/>
      <c r="I42" s="336"/>
      <c r="J42" s="336"/>
      <c r="K42" s="336"/>
      <c r="L42" s="336"/>
      <c r="M42" s="336"/>
      <c r="N42" s="336"/>
      <c r="O42" s="36"/>
      <c r="P42" s="36"/>
    </row>
    <row r="43" spans="1:16" s="36" customFormat="1" ht="11.25" customHeight="1">
      <c r="A43" s="36" t="s">
        <v>223</v>
      </c>
      <c r="B43" s="154">
        <v>227</v>
      </c>
      <c r="C43" s="154">
        <v>55</v>
      </c>
      <c r="D43" s="335">
        <v>2</v>
      </c>
      <c r="E43" s="154">
        <v>11</v>
      </c>
      <c r="F43" s="154">
        <v>55</v>
      </c>
      <c r="G43" s="154">
        <v>5</v>
      </c>
      <c r="H43" s="154">
        <v>7</v>
      </c>
      <c r="I43" s="335">
        <v>4</v>
      </c>
      <c r="J43" s="36">
        <v>4</v>
      </c>
      <c r="K43" s="36">
        <v>11</v>
      </c>
      <c r="L43" s="154">
        <v>25</v>
      </c>
      <c r="M43" s="154">
        <v>3</v>
      </c>
      <c r="N43" s="154">
        <v>45</v>
      </c>
    </row>
    <row r="44" spans="1:16">
      <c r="A44" s="73"/>
      <c r="B44" s="55"/>
      <c r="C44" s="55"/>
      <c r="D44" s="55"/>
      <c r="E44" s="55"/>
      <c r="F44" s="55"/>
      <c r="G44" s="55"/>
      <c r="H44" s="55"/>
      <c r="I44" s="55"/>
      <c r="J44" s="55"/>
      <c r="K44" s="55"/>
      <c r="L44" s="55"/>
      <c r="M44" s="154"/>
      <c r="N44" s="154"/>
      <c r="O44" s="36"/>
      <c r="P44" s="36"/>
    </row>
    <row r="45" spans="1:16">
      <c r="A45" s="73" t="s">
        <v>239</v>
      </c>
      <c r="B45" s="335">
        <v>7</v>
      </c>
      <c r="C45" s="336" t="s">
        <v>599</v>
      </c>
      <c r="D45" s="336" t="s">
        <v>599</v>
      </c>
      <c r="E45" s="336" t="s">
        <v>599</v>
      </c>
      <c r="F45" s="336" t="s">
        <v>599</v>
      </c>
      <c r="G45" s="336" t="s">
        <v>599</v>
      </c>
      <c r="H45" s="336" t="s">
        <v>599</v>
      </c>
      <c r="I45" s="336" t="s">
        <v>599</v>
      </c>
      <c r="J45" s="336" t="s">
        <v>599</v>
      </c>
      <c r="K45" s="336" t="s">
        <v>599</v>
      </c>
      <c r="L45" s="336">
        <v>1</v>
      </c>
      <c r="M45" s="336">
        <v>1</v>
      </c>
      <c r="N45" s="336">
        <v>5</v>
      </c>
      <c r="O45" s="36"/>
      <c r="P45" s="36"/>
    </row>
    <row r="46" spans="1:16">
      <c r="A46" s="73" t="s">
        <v>240</v>
      </c>
      <c r="B46" s="335">
        <v>7</v>
      </c>
      <c r="C46" s="336">
        <v>2</v>
      </c>
      <c r="D46" s="336" t="s">
        <v>599</v>
      </c>
      <c r="E46" s="336">
        <v>1</v>
      </c>
      <c r="F46" s="336" t="s">
        <v>599</v>
      </c>
      <c r="G46" s="336" t="s">
        <v>599</v>
      </c>
      <c r="H46" s="336">
        <v>1</v>
      </c>
      <c r="I46" s="336" t="s">
        <v>599</v>
      </c>
      <c r="J46" s="336" t="s">
        <v>599</v>
      </c>
      <c r="K46" s="336" t="s">
        <v>599</v>
      </c>
      <c r="L46" s="336">
        <v>3</v>
      </c>
      <c r="M46" s="336" t="s">
        <v>599</v>
      </c>
      <c r="N46" s="336" t="s">
        <v>599</v>
      </c>
      <c r="O46" s="36"/>
      <c r="P46" s="36"/>
    </row>
    <row r="47" spans="1:16">
      <c r="A47" s="73" t="s">
        <v>241</v>
      </c>
      <c r="B47" s="105">
        <v>12</v>
      </c>
      <c r="C47" s="104">
        <v>7</v>
      </c>
      <c r="D47" s="336" t="s">
        <v>599</v>
      </c>
      <c r="E47" s="104">
        <v>1</v>
      </c>
      <c r="F47" s="104">
        <v>1</v>
      </c>
      <c r="G47" s="104" t="s">
        <v>599</v>
      </c>
      <c r="H47" s="104">
        <v>1</v>
      </c>
      <c r="I47" s="336" t="s">
        <v>599</v>
      </c>
      <c r="J47" s="104" t="s">
        <v>599</v>
      </c>
      <c r="K47" s="104" t="s">
        <v>599</v>
      </c>
      <c r="L47" s="104" t="s">
        <v>599</v>
      </c>
      <c r="M47" s="104" t="s">
        <v>599</v>
      </c>
      <c r="N47" s="104">
        <v>2</v>
      </c>
      <c r="O47" s="36"/>
      <c r="P47" s="36"/>
    </row>
    <row r="48" spans="1:16">
      <c r="A48" s="73" t="s">
        <v>242</v>
      </c>
      <c r="B48" s="350">
        <v>19</v>
      </c>
      <c r="C48" s="351">
        <v>5</v>
      </c>
      <c r="D48" s="336" t="s">
        <v>599</v>
      </c>
      <c r="E48" s="351" t="s">
        <v>599</v>
      </c>
      <c r="F48" s="351">
        <v>6</v>
      </c>
      <c r="G48" s="351" t="s">
        <v>599</v>
      </c>
      <c r="H48" s="351" t="s">
        <v>599</v>
      </c>
      <c r="I48" s="336">
        <v>1</v>
      </c>
      <c r="J48" s="351">
        <v>1</v>
      </c>
      <c r="K48" s="351" t="s">
        <v>599</v>
      </c>
      <c r="L48" s="351">
        <v>4</v>
      </c>
      <c r="M48" s="351" t="s">
        <v>599</v>
      </c>
      <c r="N48" s="351">
        <v>2</v>
      </c>
      <c r="O48" s="36"/>
      <c r="P48" s="36"/>
    </row>
    <row r="49" spans="1:16">
      <c r="A49" s="73" t="s">
        <v>243</v>
      </c>
      <c r="B49" s="350">
        <v>16</v>
      </c>
      <c r="C49" s="351">
        <v>3</v>
      </c>
      <c r="D49" s="336">
        <v>1</v>
      </c>
      <c r="E49" s="351" t="s">
        <v>599</v>
      </c>
      <c r="F49" s="351">
        <v>4</v>
      </c>
      <c r="G49" s="351" t="s">
        <v>599</v>
      </c>
      <c r="H49" s="351" t="s">
        <v>599</v>
      </c>
      <c r="I49" s="336" t="s">
        <v>599</v>
      </c>
      <c r="J49" s="351" t="s">
        <v>599</v>
      </c>
      <c r="K49" s="351">
        <v>3</v>
      </c>
      <c r="L49" s="351">
        <v>1</v>
      </c>
      <c r="M49" s="351" t="s">
        <v>599</v>
      </c>
      <c r="N49" s="351">
        <v>4</v>
      </c>
      <c r="O49" s="36"/>
      <c r="P49" s="36"/>
    </row>
    <row r="50" spans="1:16">
      <c r="A50" s="73" t="s">
        <v>244</v>
      </c>
      <c r="B50" s="350">
        <v>19</v>
      </c>
      <c r="C50" s="351">
        <v>3</v>
      </c>
      <c r="D50" s="336" t="s">
        <v>599</v>
      </c>
      <c r="E50" s="351">
        <v>1</v>
      </c>
      <c r="F50" s="351">
        <v>6</v>
      </c>
      <c r="G50" s="351" t="s">
        <v>599</v>
      </c>
      <c r="H50" s="351">
        <v>1</v>
      </c>
      <c r="I50" s="336" t="s">
        <v>599</v>
      </c>
      <c r="J50" s="351" t="s">
        <v>599</v>
      </c>
      <c r="K50" s="351">
        <v>2</v>
      </c>
      <c r="L50" s="351">
        <v>3</v>
      </c>
      <c r="M50" s="351" t="s">
        <v>599</v>
      </c>
      <c r="N50" s="351">
        <v>3</v>
      </c>
      <c r="O50" s="36"/>
      <c r="P50" s="36"/>
    </row>
    <row r="51" spans="1:16">
      <c r="A51" s="73"/>
      <c r="O51" s="36"/>
      <c r="P51" s="36"/>
    </row>
    <row r="52" spans="1:16">
      <c r="A52" s="73" t="s">
        <v>245</v>
      </c>
      <c r="B52" s="350">
        <v>31</v>
      </c>
      <c r="C52" s="351">
        <v>8</v>
      </c>
      <c r="D52" s="336" t="s">
        <v>599</v>
      </c>
      <c r="E52" s="351">
        <v>3</v>
      </c>
      <c r="F52" s="351">
        <v>11</v>
      </c>
      <c r="G52" s="351" t="s">
        <v>599</v>
      </c>
      <c r="H52" s="351" t="s">
        <v>599</v>
      </c>
      <c r="I52" s="336" t="s">
        <v>599</v>
      </c>
      <c r="J52" s="351" t="s">
        <v>599</v>
      </c>
      <c r="K52" s="351">
        <v>5</v>
      </c>
      <c r="L52" s="351">
        <v>2</v>
      </c>
      <c r="M52" s="351" t="s">
        <v>599</v>
      </c>
      <c r="N52" s="351">
        <v>2</v>
      </c>
      <c r="O52" s="36"/>
      <c r="P52" s="36"/>
    </row>
    <row r="53" spans="1:16">
      <c r="A53" s="73" t="s">
        <v>246</v>
      </c>
      <c r="B53" s="350">
        <v>32</v>
      </c>
      <c r="C53" s="351">
        <v>7</v>
      </c>
      <c r="D53" s="336">
        <v>1</v>
      </c>
      <c r="E53" s="351" t="s">
        <v>599</v>
      </c>
      <c r="F53" s="351">
        <v>8</v>
      </c>
      <c r="G53" s="351">
        <v>1</v>
      </c>
      <c r="H53" s="351">
        <v>2</v>
      </c>
      <c r="I53" s="336" t="s">
        <v>599</v>
      </c>
      <c r="J53" s="351">
        <v>3</v>
      </c>
      <c r="K53" s="352">
        <v>1</v>
      </c>
      <c r="L53" s="352">
        <v>7</v>
      </c>
      <c r="M53" s="351" t="s">
        <v>599</v>
      </c>
      <c r="N53" s="351">
        <v>2</v>
      </c>
      <c r="O53" s="36"/>
      <c r="P53" s="36"/>
    </row>
    <row r="54" spans="1:16">
      <c r="A54" s="73" t="s">
        <v>247</v>
      </c>
      <c r="B54" s="350">
        <v>22</v>
      </c>
      <c r="C54" s="351">
        <v>6</v>
      </c>
      <c r="D54" s="336" t="s">
        <v>599</v>
      </c>
      <c r="E54" s="351">
        <v>1</v>
      </c>
      <c r="F54" s="351">
        <v>4</v>
      </c>
      <c r="G54" s="351">
        <v>2</v>
      </c>
      <c r="H54" s="351">
        <v>2</v>
      </c>
      <c r="I54" s="336" t="s">
        <v>599</v>
      </c>
      <c r="J54" s="351" t="s">
        <v>599</v>
      </c>
      <c r="K54" s="352" t="s">
        <v>599</v>
      </c>
      <c r="L54" s="352">
        <v>2</v>
      </c>
      <c r="M54" s="351" t="s">
        <v>599</v>
      </c>
      <c r="N54" s="351">
        <v>5</v>
      </c>
      <c r="O54" s="36"/>
      <c r="P54" s="36"/>
    </row>
    <row r="55" spans="1:16">
      <c r="A55" s="73" t="s">
        <v>248</v>
      </c>
      <c r="B55" s="350">
        <v>18</v>
      </c>
      <c r="C55" s="351">
        <v>2</v>
      </c>
      <c r="D55" s="336" t="s">
        <v>599</v>
      </c>
      <c r="E55" s="351">
        <v>2</v>
      </c>
      <c r="F55" s="351">
        <v>7</v>
      </c>
      <c r="G55" s="351">
        <v>1</v>
      </c>
      <c r="H55" s="351" t="s">
        <v>599</v>
      </c>
      <c r="I55" s="336">
        <v>2</v>
      </c>
      <c r="J55" s="351" t="s">
        <v>599</v>
      </c>
      <c r="K55" s="352" t="s">
        <v>599</v>
      </c>
      <c r="L55" s="352">
        <v>1</v>
      </c>
      <c r="M55" s="351" t="s">
        <v>599</v>
      </c>
      <c r="N55" s="351">
        <v>3</v>
      </c>
      <c r="O55" s="36"/>
      <c r="P55" s="36"/>
    </row>
    <row r="56" spans="1:16">
      <c r="A56" s="73" t="s">
        <v>249</v>
      </c>
      <c r="B56" s="55">
        <v>13</v>
      </c>
      <c r="C56" s="54">
        <v>4</v>
      </c>
      <c r="D56" s="54" t="s">
        <v>599</v>
      </c>
      <c r="E56" s="54" t="s">
        <v>599</v>
      </c>
      <c r="F56" s="54">
        <v>4</v>
      </c>
      <c r="G56" s="54">
        <v>1</v>
      </c>
      <c r="H56" s="54" t="s">
        <v>599</v>
      </c>
      <c r="I56" s="54" t="s">
        <v>599</v>
      </c>
      <c r="J56" s="54" t="s">
        <v>599</v>
      </c>
      <c r="K56" s="54" t="s">
        <v>599</v>
      </c>
      <c r="L56" s="54">
        <v>1</v>
      </c>
      <c r="M56" s="54">
        <v>2</v>
      </c>
      <c r="N56" s="54">
        <v>1</v>
      </c>
      <c r="O56" s="36"/>
      <c r="P56" s="36"/>
    </row>
    <row r="57" spans="1:16">
      <c r="A57" s="73" t="s">
        <v>250</v>
      </c>
      <c r="B57" s="350">
        <v>18</v>
      </c>
      <c r="C57" s="351">
        <v>3</v>
      </c>
      <c r="D57" s="336" t="s">
        <v>599</v>
      </c>
      <c r="E57" s="351">
        <v>2</v>
      </c>
      <c r="F57" s="351">
        <v>3</v>
      </c>
      <c r="G57" s="351" t="s">
        <v>599</v>
      </c>
      <c r="H57" s="351" t="s">
        <v>599</v>
      </c>
      <c r="I57" s="336">
        <v>1</v>
      </c>
      <c r="J57" s="351" t="s">
        <v>599</v>
      </c>
      <c r="K57" s="54" t="s">
        <v>599</v>
      </c>
      <c r="L57" s="352" t="s">
        <v>599</v>
      </c>
      <c r="M57" s="351" t="s">
        <v>599</v>
      </c>
      <c r="N57" s="351">
        <v>9</v>
      </c>
      <c r="O57" s="36"/>
      <c r="P57" s="36"/>
    </row>
    <row r="58" spans="1:16">
      <c r="A58" s="152" t="s">
        <v>251</v>
      </c>
      <c r="B58" s="364">
        <v>13</v>
      </c>
      <c r="C58" s="358">
        <v>5</v>
      </c>
      <c r="D58" s="343" t="s">
        <v>599</v>
      </c>
      <c r="E58" s="358" t="s">
        <v>599</v>
      </c>
      <c r="F58" s="358">
        <v>1</v>
      </c>
      <c r="G58" s="358" t="s">
        <v>599</v>
      </c>
      <c r="H58" s="358" t="s">
        <v>599</v>
      </c>
      <c r="I58" s="343" t="s">
        <v>599</v>
      </c>
      <c r="J58" s="358" t="s">
        <v>599</v>
      </c>
      <c r="K58" s="59" t="s">
        <v>599</v>
      </c>
      <c r="L58" s="359" t="s">
        <v>599</v>
      </c>
      <c r="M58" s="358" t="s">
        <v>599</v>
      </c>
      <c r="N58" s="358">
        <v>7</v>
      </c>
      <c r="O58" s="36"/>
      <c r="P58" s="36"/>
    </row>
    <row r="59" spans="1:16">
      <c r="B59" s="350"/>
      <c r="C59" s="351"/>
      <c r="D59" s="336"/>
      <c r="E59" s="351"/>
      <c r="F59" s="351"/>
      <c r="G59" s="351"/>
      <c r="H59" s="353"/>
      <c r="I59" s="336"/>
      <c r="J59" s="353"/>
      <c r="K59" s="352"/>
      <c r="L59" s="352"/>
      <c r="M59" s="353"/>
      <c r="N59" s="351"/>
    </row>
  </sheetData>
  <pageMargins left="0.74803149606299213" right="0.74803149606299213" top="0.98425196850393704" bottom="0.98425196850393704" header="0.51181102362204722" footer="0.51181102362204722"/>
  <pageSetup paperSize="9" scale="6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77"/>
  <sheetViews>
    <sheetView zoomScaleNormal="100" zoomScaleSheetLayoutView="100" workbookViewId="0">
      <pane xSplit="1" ySplit="16" topLeftCell="B17" activePane="bottomRight" state="frozen"/>
      <selection activeCell="F26" sqref="F26"/>
      <selection pane="topRight" activeCell="F26" sqref="F26"/>
      <selection pane="bottomLeft" activeCell="F26" sqref="F26"/>
      <selection pane="bottomRight"/>
    </sheetView>
  </sheetViews>
  <sheetFormatPr defaultColWidth="9.140625" defaultRowHeight="11.25" customHeight="1"/>
  <cols>
    <col min="1" max="1" width="22.7109375" style="73" customWidth="1"/>
    <col min="2" max="2" width="6.85546875" style="61" customWidth="1"/>
    <col min="3" max="3" width="11.42578125" style="73" customWidth="1"/>
    <col min="4" max="4" width="11.7109375" style="73" customWidth="1"/>
    <col min="5" max="5" width="12.140625" style="73" customWidth="1"/>
    <col min="6" max="6" width="9.85546875" style="73" customWidth="1"/>
    <col min="7" max="7" width="11.28515625" style="73" customWidth="1"/>
    <col min="8" max="8" width="10" style="73" customWidth="1"/>
    <col min="9" max="9" width="6.85546875" style="73" customWidth="1"/>
    <col min="10" max="10" width="9.5703125" style="73" customWidth="1"/>
    <col min="11" max="11" width="7.5703125" style="73" customWidth="1"/>
    <col min="12" max="12" width="10.42578125" style="73" customWidth="1"/>
    <col min="13" max="13" width="8.85546875" style="73" customWidth="1"/>
    <col min="14" max="14" width="9.5703125" style="73" customWidth="1"/>
    <col min="15" max="15" width="9.140625" style="73"/>
    <col min="16" max="16" width="9.140625" style="37"/>
    <col min="17" max="16384" width="9.140625" style="73"/>
  </cols>
  <sheetData>
    <row r="1" spans="1:16" ht="11.25" customHeight="1">
      <c r="A1" s="36" t="s">
        <v>585</v>
      </c>
      <c r="B1" s="181"/>
      <c r="C1" s="61"/>
      <c r="D1" s="61"/>
      <c r="E1" s="61"/>
      <c r="F1" s="61"/>
      <c r="G1" s="61"/>
      <c r="H1" s="61"/>
      <c r="I1" s="61"/>
      <c r="J1" s="61"/>
      <c r="K1" s="61"/>
      <c r="L1" s="61"/>
      <c r="M1" s="61"/>
      <c r="P1" s="36"/>
    </row>
    <row r="2" spans="1:16" ht="11.25" customHeight="1">
      <c r="A2" s="36" t="s">
        <v>701</v>
      </c>
      <c r="B2" s="181"/>
      <c r="C2" s="61"/>
      <c r="D2" s="61"/>
      <c r="E2" s="61"/>
      <c r="F2" s="61"/>
      <c r="G2" s="61"/>
      <c r="H2" s="61"/>
      <c r="I2" s="61"/>
      <c r="J2" s="61"/>
      <c r="K2" s="61"/>
      <c r="L2" s="61"/>
      <c r="M2" s="61"/>
      <c r="P2" s="36"/>
    </row>
    <row r="3" spans="1:16" ht="11.25" customHeight="1">
      <c r="A3" s="38" t="s">
        <v>586</v>
      </c>
      <c r="B3" s="181"/>
      <c r="C3" s="61"/>
      <c r="D3" s="61"/>
      <c r="E3" s="61"/>
      <c r="F3" s="61"/>
      <c r="G3" s="61"/>
      <c r="H3" s="61"/>
      <c r="I3" s="61"/>
      <c r="J3" s="61"/>
      <c r="K3" s="61"/>
      <c r="L3" s="61"/>
      <c r="M3" s="61"/>
      <c r="P3" s="36"/>
    </row>
    <row r="4" spans="1:16" ht="11.25" customHeight="1">
      <c r="A4" s="38" t="s">
        <v>702</v>
      </c>
      <c r="B4" s="181"/>
      <c r="C4" s="61"/>
      <c r="D4" s="61"/>
      <c r="E4" s="61"/>
      <c r="F4" s="61"/>
      <c r="G4" s="61"/>
      <c r="H4" s="61"/>
      <c r="I4" s="61"/>
      <c r="J4" s="61"/>
      <c r="K4" s="61"/>
      <c r="L4" s="61"/>
      <c r="M4" s="61"/>
      <c r="P4" s="36"/>
    </row>
    <row r="5" spans="1:16" ht="11.25" customHeight="1">
      <c r="A5" s="62"/>
      <c r="B5" s="181"/>
    </row>
    <row r="6" spans="1:16" s="37" customFormat="1">
      <c r="A6" s="39"/>
      <c r="B6" s="41"/>
      <c r="C6" s="39"/>
      <c r="D6" s="39"/>
      <c r="E6" s="39"/>
      <c r="F6" s="39"/>
      <c r="G6" s="39"/>
      <c r="H6" s="39"/>
      <c r="I6" s="39"/>
      <c r="J6" s="39"/>
      <c r="K6" s="39"/>
      <c r="L6" s="39"/>
      <c r="M6" s="39"/>
      <c r="N6" s="39"/>
      <c r="P6" s="36"/>
    </row>
    <row r="7" spans="1:16" s="36" customFormat="1">
      <c r="B7" s="61" t="s">
        <v>286</v>
      </c>
    </row>
    <row r="8" spans="1:16" s="36" customFormat="1">
      <c r="A8" s="38"/>
      <c r="B8" s="72" t="s">
        <v>287</v>
      </c>
      <c r="C8" s="41"/>
      <c r="D8" s="41"/>
      <c r="E8" s="41"/>
      <c r="F8" s="41"/>
      <c r="G8" s="41"/>
      <c r="H8" s="41"/>
      <c r="I8" s="41"/>
      <c r="J8" s="41"/>
      <c r="K8" s="41"/>
      <c r="L8" s="41"/>
      <c r="M8" s="41"/>
      <c r="N8" s="41"/>
    </row>
    <row r="9" spans="1:16" s="36" customFormat="1">
      <c r="A9" s="36" t="s">
        <v>550</v>
      </c>
      <c r="B9" s="36" t="s">
        <v>144</v>
      </c>
      <c r="C9" s="36" t="s">
        <v>255</v>
      </c>
      <c r="D9" s="36" t="s">
        <v>256</v>
      </c>
      <c r="J9" s="36" t="s">
        <v>257</v>
      </c>
      <c r="N9" s="36" t="s">
        <v>258</v>
      </c>
    </row>
    <row r="10" spans="1:16" s="36" customFormat="1">
      <c r="A10" s="38" t="s">
        <v>551</v>
      </c>
      <c r="B10" s="38" t="s">
        <v>93</v>
      </c>
      <c r="C10" s="36" t="s">
        <v>259</v>
      </c>
      <c r="D10" s="40" t="s">
        <v>260</v>
      </c>
      <c r="E10" s="41"/>
      <c r="F10" s="41"/>
      <c r="G10" s="41"/>
      <c r="H10" s="41"/>
      <c r="I10" s="41"/>
      <c r="J10" s="40" t="s">
        <v>261</v>
      </c>
      <c r="K10" s="41"/>
      <c r="L10" s="41"/>
      <c r="M10" s="41"/>
      <c r="N10" s="38" t="s">
        <v>207</v>
      </c>
    </row>
    <row r="11" spans="1:16" s="36" customFormat="1">
      <c r="C11" s="38" t="s">
        <v>262</v>
      </c>
      <c r="D11" s="36" t="s">
        <v>263</v>
      </c>
      <c r="E11" s="36" t="s">
        <v>264</v>
      </c>
      <c r="F11" s="36" t="s">
        <v>265</v>
      </c>
      <c r="G11" s="36" t="s">
        <v>266</v>
      </c>
      <c r="H11" s="36" t="s">
        <v>267</v>
      </c>
      <c r="I11" s="36" t="s">
        <v>258</v>
      </c>
      <c r="J11" s="36" t="s">
        <v>268</v>
      </c>
      <c r="K11" s="36" t="s">
        <v>269</v>
      </c>
      <c r="L11" s="36" t="s">
        <v>270</v>
      </c>
      <c r="M11" s="36" t="s">
        <v>271</v>
      </c>
    </row>
    <row r="12" spans="1:16" s="36" customFormat="1">
      <c r="C12" s="38" t="s">
        <v>272</v>
      </c>
      <c r="D12" s="36" t="s">
        <v>273</v>
      </c>
      <c r="E12" s="38" t="s">
        <v>274</v>
      </c>
      <c r="F12" s="38" t="s">
        <v>275</v>
      </c>
      <c r="G12" s="38" t="s">
        <v>276</v>
      </c>
      <c r="H12" s="38" t="s">
        <v>277</v>
      </c>
      <c r="I12" s="38" t="s">
        <v>207</v>
      </c>
      <c r="J12" s="38" t="s">
        <v>268</v>
      </c>
      <c r="K12" s="38" t="s">
        <v>278</v>
      </c>
      <c r="L12" s="38" t="s">
        <v>279</v>
      </c>
      <c r="M12" s="38" t="s">
        <v>280</v>
      </c>
    </row>
    <row r="13" spans="1:16" s="36" customFormat="1">
      <c r="D13" s="38" t="s">
        <v>281</v>
      </c>
      <c r="E13" s="38" t="s">
        <v>282</v>
      </c>
      <c r="F13" s="38" t="s">
        <v>283</v>
      </c>
      <c r="G13" s="38" t="s">
        <v>284</v>
      </c>
    </row>
    <row r="14" spans="1:16" s="36" customFormat="1" ht="14.1" customHeight="1">
      <c r="A14" s="41"/>
      <c r="B14" s="41"/>
      <c r="C14" s="41"/>
      <c r="D14" s="40" t="s">
        <v>285</v>
      </c>
      <c r="E14" s="41"/>
      <c r="F14" s="41"/>
      <c r="G14" s="41"/>
      <c r="H14" s="41"/>
      <c r="I14" s="41"/>
      <c r="J14" s="41"/>
      <c r="K14" s="41"/>
      <c r="L14" s="41"/>
      <c r="M14" s="41"/>
      <c r="N14" s="41"/>
    </row>
    <row r="15" spans="1:16" s="36" customFormat="1" ht="12.6" customHeight="1">
      <c r="B15" s="346"/>
      <c r="C15" s="346"/>
      <c r="D15" s="346"/>
      <c r="E15" s="346"/>
      <c r="F15" s="346"/>
      <c r="G15" s="346"/>
      <c r="H15" s="346"/>
      <c r="I15" s="346"/>
      <c r="J15" s="346"/>
      <c r="K15" s="346"/>
      <c r="L15" s="346"/>
      <c r="M15" s="346"/>
      <c r="N15" s="346"/>
    </row>
    <row r="16" spans="1:16" s="36" customFormat="1" ht="11.25" customHeight="1">
      <c r="A16" s="36" t="s">
        <v>223</v>
      </c>
      <c r="B16" s="55">
        <v>227</v>
      </c>
      <c r="C16" s="55">
        <v>55</v>
      </c>
      <c r="D16" s="55">
        <v>2</v>
      </c>
      <c r="E16" s="55">
        <v>11</v>
      </c>
      <c r="F16" s="55">
        <v>55</v>
      </c>
      <c r="G16" s="55">
        <v>5</v>
      </c>
      <c r="H16" s="55">
        <v>7</v>
      </c>
      <c r="I16" s="55">
        <v>4</v>
      </c>
      <c r="J16" s="55">
        <v>4</v>
      </c>
      <c r="K16" s="55">
        <v>11</v>
      </c>
      <c r="L16" s="55">
        <v>25</v>
      </c>
      <c r="M16" s="55">
        <v>3</v>
      </c>
      <c r="N16" s="55">
        <v>45</v>
      </c>
    </row>
    <row r="17" spans="1:16" s="36" customFormat="1" ht="11.25" customHeight="1">
      <c r="A17" s="223"/>
      <c r="B17" s="55"/>
      <c r="C17" s="55"/>
      <c r="D17" s="55"/>
      <c r="E17" s="55"/>
      <c r="F17" s="55"/>
      <c r="G17" s="55"/>
      <c r="H17" s="55"/>
      <c r="I17" s="55"/>
      <c r="J17" s="55"/>
      <c r="K17" s="55"/>
      <c r="L17" s="55"/>
      <c r="M17" s="55"/>
      <c r="N17" s="55"/>
    </row>
    <row r="18" spans="1:16" ht="11.25" customHeight="1">
      <c r="A18" s="61" t="s">
        <v>616</v>
      </c>
      <c r="B18" s="347"/>
      <c r="C18" s="349"/>
      <c r="D18" s="349"/>
      <c r="E18" s="349"/>
      <c r="F18" s="349"/>
      <c r="G18" s="349"/>
      <c r="H18" s="349"/>
      <c r="I18" s="349"/>
      <c r="J18" s="349"/>
      <c r="K18" s="349"/>
      <c r="L18" s="349"/>
      <c r="M18" s="349"/>
      <c r="N18" s="349"/>
      <c r="P18" s="36"/>
    </row>
    <row r="19" spans="1:16" ht="11.25" customHeight="1">
      <c r="A19" s="73" t="s">
        <v>348</v>
      </c>
      <c r="B19" s="347">
        <v>51</v>
      </c>
      <c r="C19" s="349">
        <v>14</v>
      </c>
      <c r="D19" s="349" t="s">
        <v>599</v>
      </c>
      <c r="E19" s="349" t="s">
        <v>599</v>
      </c>
      <c r="F19" s="349">
        <v>4</v>
      </c>
      <c r="G19" s="349">
        <v>2</v>
      </c>
      <c r="H19" s="349">
        <v>1</v>
      </c>
      <c r="I19" s="349" t="s">
        <v>599</v>
      </c>
      <c r="J19" s="349">
        <v>4</v>
      </c>
      <c r="K19" s="349">
        <v>7</v>
      </c>
      <c r="L19" s="349">
        <v>12</v>
      </c>
      <c r="M19" s="349" t="s">
        <v>599</v>
      </c>
      <c r="N19" s="349">
        <v>7</v>
      </c>
      <c r="P19" s="36"/>
    </row>
    <row r="20" spans="1:16" ht="11.25" customHeight="1">
      <c r="A20" s="73" t="s">
        <v>349</v>
      </c>
      <c r="B20" s="354">
        <v>158</v>
      </c>
      <c r="C20" s="355">
        <v>35</v>
      </c>
      <c r="D20" s="355">
        <v>2</v>
      </c>
      <c r="E20" s="355">
        <v>11</v>
      </c>
      <c r="F20" s="355">
        <v>50</v>
      </c>
      <c r="G20" s="355">
        <v>3</v>
      </c>
      <c r="H20" s="355">
        <v>6</v>
      </c>
      <c r="I20" s="355">
        <v>4</v>
      </c>
      <c r="J20" s="355" t="s">
        <v>599</v>
      </c>
      <c r="K20" s="355">
        <v>4</v>
      </c>
      <c r="L20" s="355">
        <v>12</v>
      </c>
      <c r="M20" s="355">
        <v>3</v>
      </c>
      <c r="N20" s="355">
        <v>28</v>
      </c>
      <c r="P20" s="36"/>
    </row>
    <row r="21" spans="1:16" ht="11.25" customHeight="1">
      <c r="A21" s="152" t="s">
        <v>71</v>
      </c>
      <c r="B21" s="356">
        <v>18</v>
      </c>
      <c r="C21" s="357">
        <v>6</v>
      </c>
      <c r="D21" s="357" t="s">
        <v>599</v>
      </c>
      <c r="E21" s="357" t="s">
        <v>599</v>
      </c>
      <c r="F21" s="357">
        <v>1</v>
      </c>
      <c r="G21" s="357" t="s">
        <v>599</v>
      </c>
      <c r="H21" s="357" t="s">
        <v>599</v>
      </c>
      <c r="I21" s="357" t="s">
        <v>599</v>
      </c>
      <c r="J21" s="357" t="s">
        <v>599</v>
      </c>
      <c r="K21" s="357" t="s">
        <v>599</v>
      </c>
      <c r="L21" s="357">
        <v>1</v>
      </c>
      <c r="M21" s="357" t="s">
        <v>599</v>
      </c>
      <c r="N21" s="357">
        <v>10</v>
      </c>
      <c r="P21" s="36"/>
    </row>
    <row r="22" spans="1:16" ht="11.25" customHeight="1">
      <c r="A22" s="61"/>
      <c r="B22" s="55"/>
      <c r="C22" s="55"/>
      <c r="D22" s="55"/>
      <c r="E22" s="55"/>
      <c r="F22" s="55"/>
      <c r="G22" s="55"/>
      <c r="H22" s="55"/>
      <c r="I22" s="55"/>
      <c r="J22" s="55"/>
      <c r="K22" s="55"/>
      <c r="L22" s="55"/>
      <c r="M22" s="55"/>
      <c r="N22" s="55"/>
      <c r="P22" s="36"/>
    </row>
    <row r="23" spans="1:16" ht="11.25" customHeight="1">
      <c r="A23" s="61" t="s">
        <v>23</v>
      </c>
      <c r="B23" s="105"/>
      <c r="C23" s="105"/>
      <c r="D23" s="105"/>
      <c r="E23" s="105"/>
      <c r="F23" s="105"/>
      <c r="G23" s="105"/>
      <c r="H23" s="105"/>
      <c r="I23" s="105"/>
      <c r="J23" s="105"/>
      <c r="K23" s="105"/>
      <c r="L23" s="105"/>
      <c r="M23" s="105"/>
      <c r="N23" s="105"/>
      <c r="P23" s="36"/>
    </row>
    <row r="24" spans="1:16" ht="11.25" customHeight="1">
      <c r="A24" s="73" t="s">
        <v>326</v>
      </c>
      <c r="B24" s="347">
        <v>21</v>
      </c>
      <c r="C24" s="351">
        <v>1</v>
      </c>
      <c r="D24" s="351">
        <v>1</v>
      </c>
      <c r="E24" s="351">
        <v>6</v>
      </c>
      <c r="F24" s="351">
        <v>1</v>
      </c>
      <c r="G24" s="351" t="s">
        <v>599</v>
      </c>
      <c r="H24" s="351">
        <v>1</v>
      </c>
      <c r="I24" s="351">
        <v>2</v>
      </c>
      <c r="J24" s="351" t="s">
        <v>599</v>
      </c>
      <c r="K24" s="351" t="s">
        <v>599</v>
      </c>
      <c r="L24" s="351">
        <v>4</v>
      </c>
      <c r="M24" s="351" t="s">
        <v>599</v>
      </c>
      <c r="N24" s="351">
        <v>5</v>
      </c>
      <c r="P24" s="36"/>
    </row>
    <row r="25" spans="1:16" ht="11.25" customHeight="1">
      <c r="A25" s="73" t="s">
        <v>611</v>
      </c>
      <c r="B25" s="347">
        <v>2</v>
      </c>
      <c r="C25" s="351" t="s">
        <v>599</v>
      </c>
      <c r="D25" s="351" t="s">
        <v>599</v>
      </c>
      <c r="E25" s="351">
        <v>1</v>
      </c>
      <c r="F25" s="351" t="s">
        <v>599</v>
      </c>
      <c r="G25" s="351" t="s">
        <v>599</v>
      </c>
      <c r="H25" s="351" t="s">
        <v>599</v>
      </c>
      <c r="I25" s="351" t="s">
        <v>599</v>
      </c>
      <c r="J25" s="351" t="s">
        <v>599</v>
      </c>
      <c r="K25" s="351" t="s">
        <v>599</v>
      </c>
      <c r="L25" s="351" t="s">
        <v>599</v>
      </c>
      <c r="M25" s="351">
        <v>1</v>
      </c>
      <c r="N25" s="351" t="s">
        <v>599</v>
      </c>
      <c r="P25" s="36"/>
    </row>
    <row r="26" spans="1:16" ht="11.25" customHeight="1">
      <c r="A26" s="73" t="s">
        <v>327</v>
      </c>
      <c r="B26" s="347" t="s">
        <v>599</v>
      </c>
      <c r="C26" s="351" t="s">
        <v>599</v>
      </c>
      <c r="D26" s="351" t="s">
        <v>599</v>
      </c>
      <c r="E26" s="351" t="s">
        <v>599</v>
      </c>
      <c r="F26" s="351" t="s">
        <v>599</v>
      </c>
      <c r="G26" s="351" t="s">
        <v>599</v>
      </c>
      <c r="H26" s="351" t="s">
        <v>599</v>
      </c>
      <c r="I26" s="351" t="s">
        <v>599</v>
      </c>
      <c r="J26" s="352" t="s">
        <v>599</v>
      </c>
      <c r="K26" s="352" t="s">
        <v>599</v>
      </c>
      <c r="L26" s="351" t="s">
        <v>599</v>
      </c>
      <c r="M26" s="351" t="s">
        <v>599</v>
      </c>
      <c r="N26" s="351" t="s">
        <v>599</v>
      </c>
      <c r="P26" s="36"/>
    </row>
    <row r="27" spans="1:16" ht="11.25" customHeight="1">
      <c r="A27" s="73" t="s">
        <v>612</v>
      </c>
      <c r="B27" s="347">
        <v>11</v>
      </c>
      <c r="C27" s="351">
        <v>3</v>
      </c>
      <c r="D27" s="351" t="s">
        <v>599</v>
      </c>
      <c r="E27" s="351" t="s">
        <v>599</v>
      </c>
      <c r="F27" s="351" t="s">
        <v>599</v>
      </c>
      <c r="G27" s="351" t="s">
        <v>599</v>
      </c>
      <c r="H27" s="351">
        <v>4</v>
      </c>
      <c r="I27" s="351">
        <v>1</v>
      </c>
      <c r="J27" s="352" t="s">
        <v>599</v>
      </c>
      <c r="K27" s="352" t="s">
        <v>599</v>
      </c>
      <c r="L27" s="351">
        <v>1</v>
      </c>
      <c r="M27" s="351" t="s">
        <v>599</v>
      </c>
      <c r="N27" s="351">
        <v>2</v>
      </c>
      <c r="P27" s="36"/>
    </row>
    <row r="28" spans="1:16" ht="11.25" customHeight="1">
      <c r="A28" s="73" t="s">
        <v>609</v>
      </c>
      <c r="B28" s="347">
        <v>113</v>
      </c>
      <c r="C28" s="351">
        <v>25</v>
      </c>
      <c r="D28" s="351">
        <v>1</v>
      </c>
      <c r="E28" s="351">
        <v>4</v>
      </c>
      <c r="F28" s="351">
        <v>47</v>
      </c>
      <c r="G28" s="351">
        <v>3</v>
      </c>
      <c r="H28" s="351">
        <v>4</v>
      </c>
      <c r="I28" s="351">
        <v>1</v>
      </c>
      <c r="J28" s="352" t="s">
        <v>599</v>
      </c>
      <c r="K28" s="351">
        <v>4</v>
      </c>
      <c r="L28" s="351">
        <v>7</v>
      </c>
      <c r="M28" s="351">
        <v>2</v>
      </c>
      <c r="N28" s="351">
        <v>15</v>
      </c>
      <c r="P28" s="36"/>
    </row>
    <row r="29" spans="1:16" ht="11.25" customHeight="1">
      <c r="A29" s="73" t="s">
        <v>608</v>
      </c>
      <c r="B29" s="347" t="s">
        <v>599</v>
      </c>
      <c r="C29" s="351" t="s">
        <v>599</v>
      </c>
      <c r="D29" s="351" t="s">
        <v>599</v>
      </c>
      <c r="E29" s="351" t="s">
        <v>599</v>
      </c>
      <c r="F29" s="351" t="s">
        <v>599</v>
      </c>
      <c r="G29" s="351" t="s">
        <v>599</v>
      </c>
      <c r="H29" s="351" t="s">
        <v>599</v>
      </c>
      <c r="I29" s="351" t="s">
        <v>599</v>
      </c>
      <c r="J29" s="351" t="s">
        <v>599</v>
      </c>
      <c r="K29" s="351" t="s">
        <v>599</v>
      </c>
      <c r="L29" s="351" t="s">
        <v>599</v>
      </c>
      <c r="M29" s="351" t="s">
        <v>599</v>
      </c>
      <c r="N29" s="351" t="s">
        <v>599</v>
      </c>
      <c r="P29" s="36"/>
    </row>
    <row r="30" spans="1:16" ht="11.25" customHeight="1">
      <c r="A30" s="152" t="s">
        <v>613</v>
      </c>
      <c r="B30" s="348">
        <v>84</v>
      </c>
      <c r="C30" s="358">
        <v>26</v>
      </c>
      <c r="D30" s="358" t="s">
        <v>599</v>
      </c>
      <c r="E30" s="358" t="s">
        <v>599</v>
      </c>
      <c r="F30" s="358">
        <v>7</v>
      </c>
      <c r="G30" s="358">
        <v>2</v>
      </c>
      <c r="H30" s="358" t="s">
        <v>599</v>
      </c>
      <c r="I30" s="358" t="s">
        <v>599</v>
      </c>
      <c r="J30" s="359">
        <v>4</v>
      </c>
      <c r="K30" s="359">
        <v>7</v>
      </c>
      <c r="L30" s="358">
        <v>13</v>
      </c>
      <c r="M30" s="358" t="s">
        <v>599</v>
      </c>
      <c r="N30" s="358">
        <v>25</v>
      </c>
      <c r="P30" s="36"/>
    </row>
    <row r="31" spans="1:16" ht="11.25" customHeight="1">
      <c r="B31" s="55"/>
      <c r="C31" s="55"/>
      <c r="D31" s="55"/>
      <c r="E31" s="55"/>
      <c r="F31" s="55"/>
      <c r="G31" s="55"/>
      <c r="H31" s="55"/>
      <c r="I31" s="55"/>
      <c r="J31" s="55"/>
      <c r="K31" s="55"/>
      <c r="L31" s="55"/>
      <c r="M31" s="55"/>
      <c r="N31" s="55"/>
      <c r="P31" s="36"/>
    </row>
    <row r="32" spans="1:16" s="61" customFormat="1" ht="11.25" customHeight="1">
      <c r="A32" s="61" t="s">
        <v>22</v>
      </c>
      <c r="B32" s="105"/>
      <c r="C32" s="105"/>
      <c r="D32" s="105"/>
      <c r="E32" s="105"/>
      <c r="F32" s="105"/>
      <c r="G32" s="105"/>
      <c r="H32" s="105"/>
      <c r="I32" s="105"/>
      <c r="J32" s="105"/>
      <c r="K32" s="105"/>
      <c r="L32" s="105"/>
      <c r="M32" s="105"/>
      <c r="N32" s="105"/>
      <c r="P32" s="36"/>
    </row>
    <row r="33" spans="1:16" ht="11.25" customHeight="1">
      <c r="A33" s="73" t="s">
        <v>76</v>
      </c>
      <c r="B33" s="350">
        <v>2</v>
      </c>
      <c r="C33" s="351" t="s">
        <v>599</v>
      </c>
      <c r="D33" s="351" t="s">
        <v>599</v>
      </c>
      <c r="E33" s="351">
        <v>2</v>
      </c>
      <c r="F33" s="351" t="s">
        <v>599</v>
      </c>
      <c r="G33" s="351" t="s">
        <v>599</v>
      </c>
      <c r="H33" s="351" t="s">
        <v>599</v>
      </c>
      <c r="I33" s="351" t="s">
        <v>599</v>
      </c>
      <c r="J33" s="351" t="s">
        <v>599</v>
      </c>
      <c r="K33" s="351" t="s">
        <v>599</v>
      </c>
      <c r="L33" s="351" t="s">
        <v>599</v>
      </c>
      <c r="M33" s="351" t="s">
        <v>599</v>
      </c>
      <c r="N33" s="351" t="s">
        <v>599</v>
      </c>
      <c r="P33" s="36"/>
    </row>
    <row r="34" spans="1:16" ht="11.25" customHeight="1">
      <c r="A34" s="73" t="s">
        <v>77</v>
      </c>
      <c r="B34" s="105">
        <v>13</v>
      </c>
      <c r="C34" s="351">
        <v>1</v>
      </c>
      <c r="D34" s="351" t="s">
        <v>599</v>
      </c>
      <c r="E34" s="351">
        <v>3</v>
      </c>
      <c r="F34" s="351" t="s">
        <v>599</v>
      </c>
      <c r="G34" s="351" t="s">
        <v>599</v>
      </c>
      <c r="H34" s="351" t="s">
        <v>599</v>
      </c>
      <c r="I34" s="351">
        <v>2</v>
      </c>
      <c r="J34" s="351" t="s">
        <v>599</v>
      </c>
      <c r="K34" s="351" t="s">
        <v>599</v>
      </c>
      <c r="L34" s="351">
        <v>4</v>
      </c>
      <c r="M34" s="351">
        <v>1</v>
      </c>
      <c r="N34" s="351">
        <v>2</v>
      </c>
      <c r="P34" s="36"/>
    </row>
    <row r="35" spans="1:16" ht="11.25" customHeight="1">
      <c r="A35" s="73" t="s">
        <v>215</v>
      </c>
      <c r="B35" s="105">
        <v>15</v>
      </c>
      <c r="C35" s="351">
        <v>2</v>
      </c>
      <c r="D35" s="351" t="s">
        <v>599</v>
      </c>
      <c r="E35" s="351">
        <v>2</v>
      </c>
      <c r="F35" s="351">
        <v>3</v>
      </c>
      <c r="G35" s="351" t="s">
        <v>599</v>
      </c>
      <c r="H35" s="351">
        <v>3</v>
      </c>
      <c r="I35" s="351">
        <v>1</v>
      </c>
      <c r="J35" s="351" t="s">
        <v>599</v>
      </c>
      <c r="K35" s="351" t="s">
        <v>599</v>
      </c>
      <c r="L35" s="351">
        <v>1</v>
      </c>
      <c r="M35" s="351" t="s">
        <v>599</v>
      </c>
      <c r="N35" s="351">
        <v>3</v>
      </c>
      <c r="P35" s="36"/>
    </row>
    <row r="36" spans="1:16" ht="11.25" customHeight="1">
      <c r="A36" s="73" t="s">
        <v>78</v>
      </c>
      <c r="B36" s="105">
        <v>18</v>
      </c>
      <c r="C36" s="351">
        <v>5</v>
      </c>
      <c r="D36" s="351" t="s">
        <v>599</v>
      </c>
      <c r="E36" s="351" t="s">
        <v>599</v>
      </c>
      <c r="F36" s="351">
        <v>8</v>
      </c>
      <c r="G36" s="351" t="s">
        <v>599</v>
      </c>
      <c r="H36" s="351">
        <v>1</v>
      </c>
      <c r="I36" s="351">
        <v>1</v>
      </c>
      <c r="J36" s="352" t="s">
        <v>599</v>
      </c>
      <c r="K36" s="352" t="s">
        <v>599</v>
      </c>
      <c r="L36" s="351">
        <v>2</v>
      </c>
      <c r="M36" s="351">
        <v>1</v>
      </c>
      <c r="N36" s="351" t="s">
        <v>599</v>
      </c>
      <c r="P36" s="36"/>
    </row>
    <row r="37" spans="1:16" ht="11.25" customHeight="1">
      <c r="A37" s="73" t="s">
        <v>216</v>
      </c>
      <c r="B37" s="105">
        <v>40</v>
      </c>
      <c r="C37" s="351">
        <v>6</v>
      </c>
      <c r="D37" s="351">
        <v>1</v>
      </c>
      <c r="E37" s="351">
        <v>1</v>
      </c>
      <c r="F37" s="351">
        <v>20</v>
      </c>
      <c r="G37" s="351">
        <v>2</v>
      </c>
      <c r="H37" s="351">
        <v>1</v>
      </c>
      <c r="I37" s="351" t="s">
        <v>599</v>
      </c>
      <c r="J37" s="352" t="s">
        <v>599</v>
      </c>
      <c r="K37" s="351">
        <v>1</v>
      </c>
      <c r="L37" s="351">
        <v>2</v>
      </c>
      <c r="M37" s="351">
        <v>1</v>
      </c>
      <c r="N37" s="351">
        <v>5</v>
      </c>
      <c r="P37" s="36"/>
    </row>
    <row r="38" spans="1:16" ht="11.25" customHeight="1">
      <c r="A38" s="73" t="s">
        <v>79</v>
      </c>
      <c r="B38" s="105">
        <v>53</v>
      </c>
      <c r="C38" s="351">
        <v>18</v>
      </c>
      <c r="D38" s="351">
        <v>1</v>
      </c>
      <c r="E38" s="351">
        <v>2</v>
      </c>
      <c r="F38" s="351">
        <v>15</v>
      </c>
      <c r="G38" s="351">
        <v>1</v>
      </c>
      <c r="H38" s="351">
        <v>1</v>
      </c>
      <c r="I38" s="351" t="s">
        <v>599</v>
      </c>
      <c r="J38" s="351" t="s">
        <v>599</v>
      </c>
      <c r="K38" s="352">
        <v>3</v>
      </c>
      <c r="L38" s="351">
        <v>3</v>
      </c>
      <c r="M38" s="351" t="s">
        <v>599</v>
      </c>
      <c r="N38" s="351">
        <v>9</v>
      </c>
      <c r="P38" s="36"/>
    </row>
    <row r="39" spans="1:16" ht="11.25" customHeight="1">
      <c r="A39" s="73" t="s">
        <v>217</v>
      </c>
      <c r="B39" s="105">
        <v>10</v>
      </c>
      <c r="C39" s="351">
        <v>2</v>
      </c>
      <c r="D39" s="351" t="s">
        <v>599</v>
      </c>
      <c r="E39" s="351">
        <v>1</v>
      </c>
      <c r="F39" s="351">
        <v>2</v>
      </c>
      <c r="G39" s="351" t="s">
        <v>599</v>
      </c>
      <c r="H39" s="351" t="s">
        <v>599</v>
      </c>
      <c r="I39" s="351" t="s">
        <v>599</v>
      </c>
      <c r="J39" s="351">
        <v>3</v>
      </c>
      <c r="K39" s="351" t="s">
        <v>599</v>
      </c>
      <c r="L39" s="351">
        <v>1</v>
      </c>
      <c r="M39" s="351" t="s">
        <v>599</v>
      </c>
      <c r="N39" s="351">
        <v>1</v>
      </c>
      <c r="P39" s="36"/>
    </row>
    <row r="40" spans="1:16" ht="11.25" customHeight="1">
      <c r="A40" s="73" t="s">
        <v>80</v>
      </c>
      <c r="B40" s="105">
        <v>17</v>
      </c>
      <c r="C40" s="351">
        <v>6</v>
      </c>
      <c r="D40" s="351" t="s">
        <v>599</v>
      </c>
      <c r="E40" s="351" t="s">
        <v>599</v>
      </c>
      <c r="F40" s="351">
        <v>4</v>
      </c>
      <c r="G40" s="351" t="s">
        <v>599</v>
      </c>
      <c r="H40" s="351" t="s">
        <v>599</v>
      </c>
      <c r="I40" s="351" t="s">
        <v>599</v>
      </c>
      <c r="J40" s="352" t="s">
        <v>599</v>
      </c>
      <c r="K40" s="352">
        <v>2</v>
      </c>
      <c r="L40" s="351">
        <v>3</v>
      </c>
      <c r="M40" s="351" t="s">
        <v>599</v>
      </c>
      <c r="N40" s="351">
        <v>2</v>
      </c>
      <c r="P40" s="36"/>
    </row>
    <row r="41" spans="1:16" ht="11.25" customHeight="1">
      <c r="A41" s="73" t="s">
        <v>218</v>
      </c>
      <c r="B41" s="347">
        <v>17</v>
      </c>
      <c r="C41" s="54">
        <v>5</v>
      </c>
      <c r="D41" s="54" t="s">
        <v>599</v>
      </c>
      <c r="E41" s="54" t="s">
        <v>599</v>
      </c>
      <c r="F41" s="54">
        <v>1</v>
      </c>
      <c r="G41" s="54">
        <v>1</v>
      </c>
      <c r="H41" s="54" t="s">
        <v>599</v>
      </c>
      <c r="I41" s="54" t="s">
        <v>599</v>
      </c>
      <c r="J41" s="54" t="s">
        <v>599</v>
      </c>
      <c r="K41" s="54">
        <v>3</v>
      </c>
      <c r="L41" s="54">
        <v>4</v>
      </c>
      <c r="M41" s="54" t="s">
        <v>599</v>
      </c>
      <c r="N41" s="54">
        <v>3</v>
      </c>
      <c r="P41" s="36"/>
    </row>
    <row r="42" spans="1:16" ht="11.25" customHeight="1">
      <c r="A42" s="73" t="s">
        <v>81</v>
      </c>
      <c r="B42" s="105">
        <v>7</v>
      </c>
      <c r="C42" s="351" t="s">
        <v>599</v>
      </c>
      <c r="D42" s="351" t="s">
        <v>599</v>
      </c>
      <c r="E42" s="351" t="s">
        <v>599</v>
      </c>
      <c r="F42" s="351" t="s">
        <v>599</v>
      </c>
      <c r="G42" s="351" t="s">
        <v>599</v>
      </c>
      <c r="H42" s="351">
        <v>1</v>
      </c>
      <c r="I42" s="351" t="s">
        <v>599</v>
      </c>
      <c r="J42" s="351" t="s">
        <v>599</v>
      </c>
      <c r="K42" s="352">
        <v>2</v>
      </c>
      <c r="L42" s="351">
        <v>4</v>
      </c>
      <c r="M42" s="351" t="s">
        <v>599</v>
      </c>
      <c r="N42" s="351" t="s">
        <v>599</v>
      </c>
      <c r="P42" s="36"/>
    </row>
    <row r="43" spans="1:16" ht="11.25" customHeight="1">
      <c r="A43" s="152" t="s">
        <v>607</v>
      </c>
      <c r="B43" s="348">
        <v>35</v>
      </c>
      <c r="C43" s="358">
        <v>10</v>
      </c>
      <c r="D43" s="358" t="s">
        <v>599</v>
      </c>
      <c r="E43" s="358" t="s">
        <v>599</v>
      </c>
      <c r="F43" s="358">
        <v>2</v>
      </c>
      <c r="G43" s="358">
        <v>1</v>
      </c>
      <c r="H43" s="358" t="s">
        <v>599</v>
      </c>
      <c r="I43" s="358" t="s">
        <v>599</v>
      </c>
      <c r="J43" s="359">
        <v>1</v>
      </c>
      <c r="K43" s="359" t="s">
        <v>599</v>
      </c>
      <c r="L43" s="358">
        <v>1</v>
      </c>
      <c r="M43" s="358" t="s">
        <v>599</v>
      </c>
      <c r="N43" s="358">
        <v>20</v>
      </c>
      <c r="P43" s="36"/>
    </row>
    <row r="44" spans="1:16">
      <c r="B44" s="55"/>
      <c r="C44" s="55"/>
      <c r="D44" s="55"/>
      <c r="E44" s="55"/>
      <c r="F44" s="55"/>
      <c r="G44" s="55"/>
      <c r="H44" s="55"/>
      <c r="I44" s="55"/>
      <c r="J44" s="55"/>
      <c r="K44" s="55"/>
      <c r="L44" s="55"/>
      <c r="M44" s="55"/>
      <c r="N44" s="55"/>
      <c r="P44" s="36"/>
    </row>
    <row r="45" spans="1:16" ht="11.25" customHeight="1">
      <c r="A45" s="61" t="s">
        <v>134</v>
      </c>
      <c r="B45" s="105"/>
      <c r="C45" s="105"/>
      <c r="D45" s="105"/>
      <c r="E45" s="105"/>
      <c r="F45" s="105"/>
      <c r="G45" s="105"/>
      <c r="H45" s="105"/>
      <c r="I45" s="105"/>
      <c r="J45" s="105"/>
      <c r="K45" s="105"/>
      <c r="L45" s="105"/>
      <c r="M45" s="105"/>
      <c r="N45" s="105"/>
      <c r="P45" s="36"/>
    </row>
    <row r="46" spans="1:16" ht="11.25" customHeight="1">
      <c r="A46" s="73" t="s">
        <v>82</v>
      </c>
      <c r="B46" s="347">
        <v>174</v>
      </c>
      <c r="C46" s="351">
        <v>49</v>
      </c>
      <c r="D46" s="351">
        <v>2</v>
      </c>
      <c r="E46" s="351">
        <v>9</v>
      </c>
      <c r="F46" s="351">
        <v>54</v>
      </c>
      <c r="G46" s="351">
        <v>1</v>
      </c>
      <c r="H46" s="351">
        <v>2</v>
      </c>
      <c r="I46" s="351">
        <v>4</v>
      </c>
      <c r="J46" s="352">
        <v>2</v>
      </c>
      <c r="K46" s="351">
        <v>5</v>
      </c>
      <c r="L46" s="351">
        <v>17</v>
      </c>
      <c r="M46" s="351">
        <v>3</v>
      </c>
      <c r="N46" s="351">
        <v>26</v>
      </c>
      <c r="P46" s="36"/>
    </row>
    <row r="47" spans="1:16" ht="11.25" customHeight="1">
      <c r="A47" s="73" t="s">
        <v>83</v>
      </c>
      <c r="B47" s="347">
        <v>30</v>
      </c>
      <c r="C47" s="351">
        <v>3</v>
      </c>
      <c r="D47" s="351" t="s">
        <v>599</v>
      </c>
      <c r="E47" s="351">
        <v>2</v>
      </c>
      <c r="F47" s="351">
        <v>1</v>
      </c>
      <c r="G47" s="351">
        <v>4</v>
      </c>
      <c r="H47" s="351">
        <v>5</v>
      </c>
      <c r="I47" s="351" t="s">
        <v>599</v>
      </c>
      <c r="J47" s="352">
        <v>2</v>
      </c>
      <c r="K47" s="351">
        <v>5</v>
      </c>
      <c r="L47" s="351">
        <v>3</v>
      </c>
      <c r="M47" s="351" t="s">
        <v>599</v>
      </c>
      <c r="N47" s="351">
        <v>5</v>
      </c>
      <c r="P47" s="36"/>
    </row>
    <row r="48" spans="1:16" ht="11.25" customHeight="1">
      <c r="A48" s="73" t="s">
        <v>84</v>
      </c>
      <c r="B48" s="347" t="s">
        <v>599</v>
      </c>
      <c r="C48" s="351" t="s">
        <v>599</v>
      </c>
      <c r="D48" s="351" t="s">
        <v>599</v>
      </c>
      <c r="E48" s="351" t="s">
        <v>599</v>
      </c>
      <c r="F48" s="351" t="s">
        <v>599</v>
      </c>
      <c r="G48" s="351" t="s">
        <v>599</v>
      </c>
      <c r="H48" s="351" t="s">
        <v>599</v>
      </c>
      <c r="I48" s="351" t="s">
        <v>599</v>
      </c>
      <c r="J48" s="352" t="s">
        <v>599</v>
      </c>
      <c r="K48" s="351" t="s">
        <v>599</v>
      </c>
      <c r="L48" s="351" t="s">
        <v>599</v>
      </c>
      <c r="M48" s="351" t="s">
        <v>599</v>
      </c>
      <c r="N48" s="351" t="s">
        <v>599</v>
      </c>
      <c r="P48" s="36"/>
    </row>
    <row r="49" spans="1:16" ht="11.25" customHeight="1">
      <c r="A49" s="73" t="s">
        <v>85</v>
      </c>
      <c r="B49" s="347">
        <v>3</v>
      </c>
      <c r="C49" s="54">
        <v>2</v>
      </c>
      <c r="D49" s="54" t="s">
        <v>599</v>
      </c>
      <c r="E49" s="54" t="s">
        <v>599</v>
      </c>
      <c r="F49" s="54" t="s">
        <v>599</v>
      </c>
      <c r="G49" s="54" t="s">
        <v>599</v>
      </c>
      <c r="H49" s="54" t="s">
        <v>599</v>
      </c>
      <c r="I49" s="54" t="s">
        <v>599</v>
      </c>
      <c r="J49" s="54" t="s">
        <v>599</v>
      </c>
      <c r="K49" s="54" t="s">
        <v>599</v>
      </c>
      <c r="L49" s="54">
        <v>1</v>
      </c>
      <c r="M49" s="54" t="s">
        <v>599</v>
      </c>
      <c r="N49" s="54" t="s">
        <v>599</v>
      </c>
      <c r="P49" s="36"/>
    </row>
    <row r="50" spans="1:16" ht="11.25" customHeight="1">
      <c r="A50" s="152" t="s">
        <v>546</v>
      </c>
      <c r="B50" s="348">
        <v>20</v>
      </c>
      <c r="C50" s="358">
        <v>1</v>
      </c>
      <c r="D50" s="358" t="s">
        <v>599</v>
      </c>
      <c r="E50" s="358" t="s">
        <v>599</v>
      </c>
      <c r="F50" s="358" t="s">
        <v>599</v>
      </c>
      <c r="G50" s="358" t="s">
        <v>599</v>
      </c>
      <c r="H50" s="358" t="s">
        <v>599</v>
      </c>
      <c r="I50" s="358" t="s">
        <v>599</v>
      </c>
      <c r="J50" s="358" t="s">
        <v>599</v>
      </c>
      <c r="K50" s="358">
        <v>1</v>
      </c>
      <c r="L50" s="358">
        <v>4</v>
      </c>
      <c r="M50" s="358" t="s">
        <v>599</v>
      </c>
      <c r="N50" s="358">
        <v>14</v>
      </c>
      <c r="P50" s="36"/>
    </row>
    <row r="51" spans="1:16" ht="11.25" customHeight="1">
      <c r="B51" s="55"/>
      <c r="C51" s="55"/>
      <c r="D51" s="55"/>
      <c r="E51" s="55"/>
      <c r="F51" s="55"/>
      <c r="G51" s="55"/>
      <c r="H51" s="55"/>
      <c r="I51" s="55"/>
      <c r="J51" s="55"/>
      <c r="K51" s="55"/>
      <c r="L51" s="55"/>
      <c r="M51" s="55"/>
      <c r="N51" s="55"/>
      <c r="P51" s="36"/>
    </row>
    <row r="52" spans="1:16" ht="11.25" customHeight="1">
      <c r="A52" s="61" t="s">
        <v>347</v>
      </c>
      <c r="B52" s="105"/>
      <c r="C52" s="105"/>
      <c r="D52" s="105"/>
      <c r="E52" s="105"/>
      <c r="F52" s="105"/>
      <c r="G52" s="105"/>
      <c r="H52" s="105"/>
      <c r="I52" s="105"/>
      <c r="J52" s="105"/>
      <c r="K52" s="105"/>
      <c r="L52" s="105"/>
      <c r="M52" s="105"/>
      <c r="N52" s="105"/>
      <c r="P52" s="36"/>
    </row>
    <row r="53" spans="1:16" ht="11.25" customHeight="1">
      <c r="A53" s="73" t="s">
        <v>350</v>
      </c>
      <c r="B53" s="105">
        <v>170</v>
      </c>
      <c r="C53" s="104">
        <v>45</v>
      </c>
      <c r="D53" s="104">
        <v>2</v>
      </c>
      <c r="E53" s="104">
        <v>9</v>
      </c>
      <c r="F53" s="104">
        <v>37</v>
      </c>
      <c r="G53" s="104">
        <v>5</v>
      </c>
      <c r="H53" s="104">
        <v>6</v>
      </c>
      <c r="I53" s="104">
        <v>3</v>
      </c>
      <c r="J53" s="104">
        <v>4</v>
      </c>
      <c r="K53" s="104">
        <v>8</v>
      </c>
      <c r="L53" s="104">
        <v>23</v>
      </c>
      <c r="M53" s="104">
        <v>2</v>
      </c>
      <c r="N53" s="104">
        <v>26</v>
      </c>
      <c r="P53" s="36"/>
    </row>
    <row r="54" spans="1:16" ht="11.25" customHeight="1">
      <c r="A54" s="73" t="s">
        <v>351</v>
      </c>
      <c r="B54" s="354">
        <v>6</v>
      </c>
      <c r="C54" s="355">
        <v>1</v>
      </c>
      <c r="D54" s="355" t="s">
        <v>599</v>
      </c>
      <c r="E54" s="355" t="s">
        <v>599</v>
      </c>
      <c r="F54" s="355">
        <v>4</v>
      </c>
      <c r="G54" s="355" t="s">
        <v>599</v>
      </c>
      <c r="H54" s="355" t="s">
        <v>599</v>
      </c>
      <c r="I54" s="355">
        <v>1</v>
      </c>
      <c r="J54" s="355" t="s">
        <v>599</v>
      </c>
      <c r="K54" s="355" t="s">
        <v>599</v>
      </c>
      <c r="L54" s="355" t="s">
        <v>599</v>
      </c>
      <c r="M54" s="355" t="s">
        <v>599</v>
      </c>
      <c r="N54" s="355" t="s">
        <v>599</v>
      </c>
      <c r="P54" s="36"/>
    </row>
    <row r="55" spans="1:16" ht="11.25" customHeight="1">
      <c r="A55" s="73" t="s">
        <v>352</v>
      </c>
      <c r="B55" s="354">
        <v>17</v>
      </c>
      <c r="C55" s="355">
        <v>1</v>
      </c>
      <c r="D55" s="355" t="s">
        <v>599</v>
      </c>
      <c r="E55" s="355">
        <v>2</v>
      </c>
      <c r="F55" s="355">
        <v>5</v>
      </c>
      <c r="G55" s="355" t="s">
        <v>599</v>
      </c>
      <c r="H55" s="355">
        <v>1</v>
      </c>
      <c r="I55" s="355" t="s">
        <v>599</v>
      </c>
      <c r="J55" s="355" t="s">
        <v>599</v>
      </c>
      <c r="K55" s="355">
        <v>3</v>
      </c>
      <c r="L55" s="355">
        <v>1</v>
      </c>
      <c r="M55" s="355">
        <v>1</v>
      </c>
      <c r="N55" s="355">
        <v>3</v>
      </c>
      <c r="P55" s="36"/>
    </row>
    <row r="56" spans="1:16" ht="11.25" customHeight="1">
      <c r="A56" s="73" t="s">
        <v>353</v>
      </c>
      <c r="B56" s="354">
        <v>11</v>
      </c>
      <c r="C56" s="355">
        <v>2</v>
      </c>
      <c r="D56" s="355" t="s">
        <v>599</v>
      </c>
      <c r="E56" s="355" t="s">
        <v>599</v>
      </c>
      <c r="F56" s="355">
        <v>7</v>
      </c>
      <c r="G56" s="355" t="s">
        <v>599</v>
      </c>
      <c r="H56" s="355" t="s">
        <v>599</v>
      </c>
      <c r="I56" s="355" t="s">
        <v>599</v>
      </c>
      <c r="J56" s="355" t="s">
        <v>599</v>
      </c>
      <c r="K56" s="355" t="s">
        <v>599</v>
      </c>
      <c r="L56" s="355" t="s">
        <v>599</v>
      </c>
      <c r="M56" s="355" t="s">
        <v>599</v>
      </c>
      <c r="N56" s="355">
        <v>2</v>
      </c>
      <c r="P56" s="36"/>
    </row>
    <row r="57" spans="1:16" ht="11.25" customHeight="1">
      <c r="A57" s="152" t="s">
        <v>71</v>
      </c>
      <c r="B57" s="356">
        <v>23</v>
      </c>
      <c r="C57" s="357">
        <v>6</v>
      </c>
      <c r="D57" s="357" t="s">
        <v>599</v>
      </c>
      <c r="E57" s="357" t="s">
        <v>599</v>
      </c>
      <c r="F57" s="357">
        <v>2</v>
      </c>
      <c r="G57" s="357" t="s">
        <v>599</v>
      </c>
      <c r="H57" s="357" t="s">
        <v>599</v>
      </c>
      <c r="I57" s="357" t="s">
        <v>599</v>
      </c>
      <c r="J57" s="357" t="s">
        <v>599</v>
      </c>
      <c r="K57" s="357" t="s">
        <v>599</v>
      </c>
      <c r="L57" s="357">
        <v>1</v>
      </c>
      <c r="M57" s="357" t="s">
        <v>599</v>
      </c>
      <c r="N57" s="357">
        <v>14</v>
      </c>
      <c r="P57" s="36"/>
    </row>
    <row r="58" spans="1:16" ht="11.25" customHeight="1">
      <c r="B58" s="55"/>
      <c r="C58" s="55"/>
      <c r="D58" s="55"/>
      <c r="E58" s="55"/>
      <c r="F58" s="55"/>
      <c r="G58" s="55"/>
      <c r="H58" s="55"/>
      <c r="I58" s="55"/>
      <c r="J58" s="55"/>
      <c r="K58" s="55"/>
      <c r="L58" s="55"/>
      <c r="M58" s="55"/>
      <c r="N58" s="55"/>
      <c r="P58" s="36"/>
    </row>
    <row r="59" spans="1:16" s="61" customFormat="1" ht="11.25" customHeight="1">
      <c r="A59" s="61" t="s">
        <v>254</v>
      </c>
      <c r="B59" s="105"/>
      <c r="C59" s="105"/>
      <c r="D59" s="105"/>
      <c r="E59" s="105"/>
      <c r="F59" s="105"/>
      <c r="G59" s="105"/>
      <c r="H59" s="105"/>
      <c r="I59" s="105"/>
      <c r="J59" s="105"/>
      <c r="K59" s="105"/>
      <c r="L59" s="105"/>
      <c r="M59" s="105"/>
      <c r="N59" s="105"/>
      <c r="P59" s="36"/>
    </row>
    <row r="60" spans="1:16" ht="11.25" customHeight="1">
      <c r="A60" s="73" t="s">
        <v>68</v>
      </c>
      <c r="B60" s="347">
        <v>124</v>
      </c>
      <c r="C60" s="349">
        <v>36</v>
      </c>
      <c r="D60" s="349">
        <v>2</v>
      </c>
      <c r="E60" s="349">
        <v>8</v>
      </c>
      <c r="F60" s="349">
        <v>20</v>
      </c>
      <c r="G60" s="349">
        <v>4</v>
      </c>
      <c r="H60" s="349">
        <v>3</v>
      </c>
      <c r="I60" s="349">
        <v>1</v>
      </c>
      <c r="J60" s="349">
        <v>3</v>
      </c>
      <c r="K60" s="349">
        <v>7</v>
      </c>
      <c r="L60" s="349">
        <v>14</v>
      </c>
      <c r="M60" s="349">
        <v>2</v>
      </c>
      <c r="N60" s="349">
        <v>24</v>
      </c>
      <c r="P60" s="36"/>
    </row>
    <row r="61" spans="1:16" ht="11.25" customHeight="1">
      <c r="A61" s="73" t="s">
        <v>69</v>
      </c>
      <c r="B61" s="347">
        <v>53</v>
      </c>
      <c r="C61" s="351">
        <v>8</v>
      </c>
      <c r="D61" s="351" t="s">
        <v>599</v>
      </c>
      <c r="E61" s="351">
        <v>3</v>
      </c>
      <c r="F61" s="351">
        <v>18</v>
      </c>
      <c r="G61" s="351" t="s">
        <v>599</v>
      </c>
      <c r="H61" s="351">
        <v>4</v>
      </c>
      <c r="I61" s="351">
        <v>2</v>
      </c>
      <c r="J61" s="352">
        <v>1</v>
      </c>
      <c r="K61" s="351">
        <v>4</v>
      </c>
      <c r="L61" s="351">
        <v>6</v>
      </c>
      <c r="M61" s="351">
        <v>1</v>
      </c>
      <c r="N61" s="351">
        <v>6</v>
      </c>
      <c r="P61" s="36"/>
    </row>
    <row r="62" spans="1:16" ht="11.25" customHeight="1">
      <c r="A62" s="73" t="s">
        <v>70</v>
      </c>
      <c r="B62" s="347">
        <v>28</v>
      </c>
      <c r="C62" s="54">
        <v>5</v>
      </c>
      <c r="D62" s="351" t="s">
        <v>599</v>
      </c>
      <c r="E62" s="351" t="s">
        <v>599</v>
      </c>
      <c r="F62" s="54">
        <v>15</v>
      </c>
      <c r="G62" s="54">
        <v>1</v>
      </c>
      <c r="H62" s="54" t="s">
        <v>599</v>
      </c>
      <c r="I62" s="351">
        <v>1</v>
      </c>
      <c r="J62" s="351" t="s">
        <v>599</v>
      </c>
      <c r="K62" s="351" t="s">
        <v>599</v>
      </c>
      <c r="L62" s="54">
        <v>4</v>
      </c>
      <c r="M62" s="351" t="s">
        <v>599</v>
      </c>
      <c r="N62" s="54">
        <v>2</v>
      </c>
      <c r="P62" s="36"/>
    </row>
    <row r="63" spans="1:16" s="96" customFormat="1" ht="11.25" customHeight="1">
      <c r="A63" s="96" t="s">
        <v>219</v>
      </c>
      <c r="B63" s="360">
        <v>9</v>
      </c>
      <c r="C63" s="361">
        <v>2</v>
      </c>
      <c r="D63" s="361" t="s">
        <v>599</v>
      </c>
      <c r="E63" s="361" t="s">
        <v>599</v>
      </c>
      <c r="F63" s="361">
        <v>4</v>
      </c>
      <c r="G63" s="361" t="s">
        <v>599</v>
      </c>
      <c r="H63" s="361" t="s">
        <v>599</v>
      </c>
      <c r="I63" s="361" t="s">
        <v>599</v>
      </c>
      <c r="J63" s="361" t="s">
        <v>599</v>
      </c>
      <c r="K63" s="361" t="s">
        <v>599</v>
      </c>
      <c r="L63" s="361">
        <v>1</v>
      </c>
      <c r="M63" s="361" t="s">
        <v>599</v>
      </c>
      <c r="N63" s="361">
        <v>2</v>
      </c>
      <c r="P63" s="36"/>
    </row>
    <row r="64" spans="1:16" s="96" customFormat="1" ht="11.25" customHeight="1">
      <c r="A64" s="96" t="s">
        <v>220</v>
      </c>
      <c r="B64" s="362">
        <v>11</v>
      </c>
      <c r="C64" s="363">
        <v>2</v>
      </c>
      <c r="D64" s="363" t="s">
        <v>599</v>
      </c>
      <c r="E64" s="363" t="s">
        <v>599</v>
      </c>
      <c r="F64" s="363">
        <v>6</v>
      </c>
      <c r="G64" s="363">
        <v>1</v>
      </c>
      <c r="H64" s="363" t="s">
        <v>599</v>
      </c>
      <c r="I64" s="363">
        <v>1</v>
      </c>
      <c r="J64" s="363" t="s">
        <v>599</v>
      </c>
      <c r="K64" s="363" t="s">
        <v>599</v>
      </c>
      <c r="L64" s="363">
        <v>1</v>
      </c>
      <c r="M64" s="363" t="s">
        <v>599</v>
      </c>
      <c r="N64" s="363" t="s">
        <v>599</v>
      </c>
      <c r="P64" s="36"/>
    </row>
    <row r="65" spans="1:16" s="96" customFormat="1" ht="11.25" customHeight="1">
      <c r="A65" s="96" t="s">
        <v>221</v>
      </c>
      <c r="B65" s="362">
        <v>8</v>
      </c>
      <c r="C65" s="363">
        <v>1</v>
      </c>
      <c r="D65" s="363" t="s">
        <v>599</v>
      </c>
      <c r="E65" s="363" t="s">
        <v>599</v>
      </c>
      <c r="F65" s="363">
        <v>5</v>
      </c>
      <c r="G65" s="363" t="s">
        <v>599</v>
      </c>
      <c r="H65" s="363" t="s">
        <v>599</v>
      </c>
      <c r="I65" s="363" t="s">
        <v>599</v>
      </c>
      <c r="J65" s="363" t="s">
        <v>599</v>
      </c>
      <c r="K65" s="363" t="s">
        <v>599</v>
      </c>
      <c r="L65" s="363">
        <v>2</v>
      </c>
      <c r="M65" s="363" t="s">
        <v>599</v>
      </c>
      <c r="N65" s="363" t="s">
        <v>599</v>
      </c>
      <c r="P65" s="36"/>
    </row>
    <row r="66" spans="1:16" ht="11.25" customHeight="1">
      <c r="A66" s="152" t="s">
        <v>71</v>
      </c>
      <c r="B66" s="348">
        <v>22</v>
      </c>
      <c r="C66" s="358">
        <v>6</v>
      </c>
      <c r="D66" s="358" t="s">
        <v>599</v>
      </c>
      <c r="E66" s="358" t="s">
        <v>599</v>
      </c>
      <c r="F66" s="358">
        <v>2</v>
      </c>
      <c r="G66" s="358" t="s">
        <v>599</v>
      </c>
      <c r="H66" s="358" t="s">
        <v>599</v>
      </c>
      <c r="I66" s="358" t="s">
        <v>599</v>
      </c>
      <c r="J66" s="358" t="s">
        <v>599</v>
      </c>
      <c r="K66" s="358" t="s">
        <v>599</v>
      </c>
      <c r="L66" s="358">
        <v>1</v>
      </c>
      <c r="M66" s="358" t="s">
        <v>599</v>
      </c>
      <c r="N66" s="358">
        <v>13</v>
      </c>
      <c r="P66" s="36"/>
    </row>
    <row r="67" spans="1:16" ht="11.25" customHeight="1">
      <c r="B67" s="55"/>
      <c r="C67" s="55"/>
      <c r="D67" s="55"/>
      <c r="E67" s="55"/>
      <c r="F67" s="55"/>
      <c r="G67" s="55"/>
      <c r="H67" s="55"/>
      <c r="I67" s="55"/>
      <c r="J67" s="55"/>
      <c r="K67" s="55"/>
      <c r="L67" s="55"/>
      <c r="M67" s="55"/>
      <c r="N67" s="55"/>
      <c r="P67" s="36"/>
    </row>
    <row r="68" spans="1:16" s="61" customFormat="1" ht="11.25" customHeight="1">
      <c r="A68" s="61" t="s">
        <v>72</v>
      </c>
      <c r="B68" s="105"/>
      <c r="C68" s="105"/>
      <c r="D68" s="105"/>
      <c r="E68" s="105"/>
      <c r="F68" s="105"/>
      <c r="G68" s="105"/>
      <c r="H68" s="105"/>
      <c r="I68" s="105"/>
      <c r="J68" s="105"/>
      <c r="K68" s="105"/>
      <c r="L68" s="105"/>
      <c r="M68" s="105"/>
      <c r="N68" s="105"/>
      <c r="P68" s="36"/>
    </row>
    <row r="69" spans="1:16" ht="11.25" customHeight="1">
      <c r="A69" s="73" t="s">
        <v>73</v>
      </c>
      <c r="B69" s="347">
        <v>130</v>
      </c>
      <c r="C69" s="349">
        <v>35</v>
      </c>
      <c r="D69" s="349">
        <v>2</v>
      </c>
      <c r="E69" s="349">
        <v>7</v>
      </c>
      <c r="F69" s="349">
        <v>38</v>
      </c>
      <c r="G69" s="349">
        <v>3</v>
      </c>
      <c r="H69" s="349">
        <v>4</v>
      </c>
      <c r="I69" s="349">
        <v>1</v>
      </c>
      <c r="J69" s="349">
        <v>3</v>
      </c>
      <c r="K69" s="349">
        <v>11</v>
      </c>
      <c r="L69" s="349">
        <v>11</v>
      </c>
      <c r="M69" s="349" t="s">
        <v>599</v>
      </c>
      <c r="N69" s="349">
        <v>15</v>
      </c>
      <c r="P69" s="36"/>
    </row>
    <row r="70" spans="1:16" ht="11.25" customHeight="1">
      <c r="A70" s="73" t="s">
        <v>74</v>
      </c>
      <c r="B70" s="347">
        <v>61</v>
      </c>
      <c r="C70" s="351">
        <v>11</v>
      </c>
      <c r="D70" s="351" t="s">
        <v>599</v>
      </c>
      <c r="E70" s="351">
        <v>2</v>
      </c>
      <c r="F70" s="351">
        <v>13</v>
      </c>
      <c r="G70" s="351">
        <v>1</v>
      </c>
      <c r="H70" s="351">
        <v>3</v>
      </c>
      <c r="I70" s="351">
        <v>3</v>
      </c>
      <c r="J70" s="351">
        <v>1</v>
      </c>
      <c r="K70" s="351" t="s">
        <v>599</v>
      </c>
      <c r="L70" s="351">
        <v>11</v>
      </c>
      <c r="M70" s="351">
        <v>2</v>
      </c>
      <c r="N70" s="351">
        <v>14</v>
      </c>
      <c r="P70" s="36"/>
    </row>
    <row r="71" spans="1:16" s="96" customFormat="1" ht="11.25" customHeight="1">
      <c r="A71" s="96" t="s">
        <v>222</v>
      </c>
      <c r="B71" s="362">
        <v>10</v>
      </c>
      <c r="C71" s="363">
        <v>3</v>
      </c>
      <c r="D71" s="363" t="s">
        <v>599</v>
      </c>
      <c r="E71" s="363" t="s">
        <v>599</v>
      </c>
      <c r="F71" s="363">
        <v>1</v>
      </c>
      <c r="G71" s="363" t="s">
        <v>599</v>
      </c>
      <c r="H71" s="363">
        <v>2</v>
      </c>
      <c r="I71" s="363" t="s">
        <v>599</v>
      </c>
      <c r="J71" s="363">
        <v>1</v>
      </c>
      <c r="K71" s="363" t="s">
        <v>599</v>
      </c>
      <c r="L71" s="363">
        <v>2</v>
      </c>
      <c r="M71" s="363" t="s">
        <v>599</v>
      </c>
      <c r="N71" s="363">
        <v>1</v>
      </c>
      <c r="P71" s="36"/>
    </row>
    <row r="72" spans="1:16" ht="11.25" customHeight="1">
      <c r="A72" s="73" t="s">
        <v>75</v>
      </c>
      <c r="B72" s="347">
        <v>17</v>
      </c>
      <c r="C72" s="351">
        <v>3</v>
      </c>
      <c r="D72" s="351" t="s">
        <v>599</v>
      </c>
      <c r="E72" s="351">
        <v>2</v>
      </c>
      <c r="F72" s="351">
        <v>3</v>
      </c>
      <c r="G72" s="351">
        <v>1</v>
      </c>
      <c r="H72" s="351" t="s">
        <v>599</v>
      </c>
      <c r="I72" s="351" t="s">
        <v>599</v>
      </c>
      <c r="J72" s="351" t="s">
        <v>599</v>
      </c>
      <c r="K72" s="351" t="s">
        <v>599</v>
      </c>
      <c r="L72" s="351">
        <v>3</v>
      </c>
      <c r="M72" s="351">
        <v>1</v>
      </c>
      <c r="N72" s="351">
        <v>4</v>
      </c>
      <c r="P72" s="36"/>
    </row>
    <row r="73" spans="1:16" s="96" customFormat="1" ht="11.25" customHeight="1">
      <c r="A73" s="96" t="s">
        <v>222</v>
      </c>
      <c r="B73" s="362">
        <v>1</v>
      </c>
      <c r="C73" s="363" t="s">
        <v>599</v>
      </c>
      <c r="D73" s="363" t="s">
        <v>599</v>
      </c>
      <c r="E73" s="363" t="s">
        <v>599</v>
      </c>
      <c r="F73" s="363">
        <v>1</v>
      </c>
      <c r="G73" s="363" t="s">
        <v>599</v>
      </c>
      <c r="H73" s="363" t="s">
        <v>599</v>
      </c>
      <c r="I73" s="363" t="s">
        <v>599</v>
      </c>
      <c r="J73" s="363" t="s">
        <v>599</v>
      </c>
      <c r="K73" s="363" t="s">
        <v>599</v>
      </c>
      <c r="L73" s="363" t="s">
        <v>599</v>
      </c>
      <c r="M73" s="363" t="s">
        <v>599</v>
      </c>
      <c r="N73" s="363" t="s">
        <v>599</v>
      </c>
      <c r="P73" s="36"/>
    </row>
    <row r="74" spans="1:16" ht="11.25" customHeight="1">
      <c r="A74" s="152" t="s">
        <v>71</v>
      </c>
      <c r="B74" s="364">
        <v>19</v>
      </c>
      <c r="C74" s="358">
        <v>6</v>
      </c>
      <c r="D74" s="358" t="s">
        <v>599</v>
      </c>
      <c r="E74" s="358" t="s">
        <v>599</v>
      </c>
      <c r="F74" s="358">
        <v>1</v>
      </c>
      <c r="G74" s="358" t="s">
        <v>599</v>
      </c>
      <c r="H74" s="358" t="s">
        <v>599</v>
      </c>
      <c r="I74" s="358" t="s">
        <v>599</v>
      </c>
      <c r="J74" s="358" t="s">
        <v>599</v>
      </c>
      <c r="K74" s="358" t="s">
        <v>599</v>
      </c>
      <c r="L74" s="358" t="s">
        <v>599</v>
      </c>
      <c r="M74" s="358" t="s">
        <v>599</v>
      </c>
      <c r="N74" s="358">
        <v>12</v>
      </c>
      <c r="P74" s="36"/>
    </row>
    <row r="75" spans="1:16" ht="11.25" customHeight="1">
      <c r="B75" s="166"/>
      <c r="C75" s="167"/>
      <c r="D75" s="167"/>
      <c r="E75" s="167"/>
      <c r="F75" s="167"/>
      <c r="G75" s="167"/>
      <c r="H75" s="167"/>
      <c r="I75" s="167"/>
      <c r="J75" s="167"/>
      <c r="K75" s="167"/>
      <c r="L75" s="167"/>
      <c r="M75" s="167"/>
    </row>
    <row r="76" spans="1:16" ht="11.25" customHeight="1">
      <c r="A76" s="31" t="s">
        <v>620</v>
      </c>
      <c r="B76" s="95"/>
      <c r="C76" s="249"/>
      <c r="D76" s="249"/>
      <c r="E76" s="249"/>
      <c r="F76" s="249"/>
      <c r="G76" s="249"/>
      <c r="H76" s="249"/>
      <c r="I76" s="249"/>
      <c r="J76" s="249"/>
      <c r="K76" s="249"/>
      <c r="L76" s="249"/>
      <c r="M76" s="249"/>
      <c r="N76" s="249"/>
    </row>
    <row r="77" spans="1:16" ht="11.25" customHeight="1">
      <c r="A77" s="96" t="s">
        <v>653</v>
      </c>
      <c r="B77" s="95"/>
      <c r="C77" s="249"/>
      <c r="D77" s="249"/>
      <c r="E77" s="249"/>
      <c r="F77" s="249"/>
      <c r="G77" s="249"/>
      <c r="H77" s="249"/>
      <c r="I77" s="249"/>
      <c r="J77" s="249"/>
      <c r="K77" s="249"/>
      <c r="L77" s="249"/>
      <c r="M77" s="249"/>
      <c r="N77" s="249"/>
    </row>
  </sheetData>
  <pageMargins left="0.74803149606299213" right="0.74803149606299213" top="0.98425196850393704" bottom="0.98425196850393704" header="0.51181102362204722" footer="0.51181102362204722"/>
  <pageSetup paperSize="9" scale="5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45"/>
  <sheetViews>
    <sheetView zoomScale="90" zoomScaleNormal="90" zoomScaleSheetLayoutView="100" workbookViewId="0">
      <pane ySplit="13" topLeftCell="A14" activePane="bottomLeft" state="frozen"/>
      <selection activeCell="F26" sqref="F26"/>
      <selection pane="bottomLeft"/>
    </sheetView>
  </sheetViews>
  <sheetFormatPr defaultColWidth="9.140625" defaultRowHeight="11.25"/>
  <cols>
    <col min="1" max="1" width="21" style="37" customWidth="1"/>
    <col min="2" max="2" width="12.5703125" style="36" customWidth="1"/>
    <col min="3" max="7" width="11.140625" style="37" customWidth="1"/>
    <col min="8" max="8" width="9.28515625" style="37" customWidth="1"/>
    <col min="9" max="12" width="11.140625" style="37" customWidth="1"/>
    <col min="13" max="13" width="10" style="37" customWidth="1"/>
    <col min="14" max="16384" width="9.140625" style="37"/>
  </cols>
  <sheetData>
    <row r="1" spans="1:16" s="36" customFormat="1" ht="11.25" customHeight="1">
      <c r="A1" s="36" t="s">
        <v>703</v>
      </c>
    </row>
    <row r="2" spans="1:16" s="36" customFormat="1" ht="17.25" hidden="1" customHeight="1">
      <c r="A2" s="36" t="s">
        <v>302</v>
      </c>
    </row>
    <row r="3" spans="1:16" s="36" customFormat="1" ht="11.25" customHeight="1">
      <c r="A3" s="38" t="s">
        <v>704</v>
      </c>
    </row>
    <row r="4" spans="1:16" s="36" customFormat="1" ht="11.25" hidden="1" customHeight="1">
      <c r="A4" s="38" t="s">
        <v>302</v>
      </c>
    </row>
    <row r="5" spans="1:16" ht="11.25" customHeight="1">
      <c r="A5" s="39"/>
      <c r="B5" s="41"/>
      <c r="C5" s="39"/>
      <c r="D5" s="39"/>
      <c r="E5" s="39"/>
      <c r="F5" s="39"/>
      <c r="G5" s="39"/>
      <c r="H5" s="39"/>
      <c r="I5" s="39"/>
      <c r="J5" s="39"/>
      <c r="K5" s="39"/>
      <c r="L5" s="39"/>
      <c r="M5" s="39"/>
      <c r="N5" s="39"/>
    </row>
    <row r="6" spans="1:16" s="36" customFormat="1">
      <c r="B6" s="61" t="s">
        <v>286</v>
      </c>
    </row>
    <row r="7" spans="1:16" s="36" customFormat="1">
      <c r="A7" s="38"/>
      <c r="B7" s="72" t="s">
        <v>287</v>
      </c>
      <c r="C7" s="41"/>
      <c r="D7" s="41"/>
      <c r="E7" s="41"/>
      <c r="F7" s="41"/>
      <c r="G7" s="41"/>
      <c r="H7" s="41"/>
      <c r="I7" s="41"/>
      <c r="J7" s="41"/>
      <c r="K7" s="41"/>
      <c r="L7" s="41"/>
      <c r="M7" s="41"/>
      <c r="N7" s="41"/>
    </row>
    <row r="8" spans="1:16" s="36" customFormat="1">
      <c r="A8" s="36" t="s">
        <v>416</v>
      </c>
      <c r="B8" s="36" t="s">
        <v>144</v>
      </c>
      <c r="C8" s="36" t="s">
        <v>255</v>
      </c>
      <c r="D8" s="36" t="s">
        <v>256</v>
      </c>
      <c r="J8" s="36" t="s">
        <v>257</v>
      </c>
      <c r="N8" s="36" t="s">
        <v>258</v>
      </c>
    </row>
    <row r="9" spans="1:16" s="36" customFormat="1">
      <c r="A9" s="38" t="s">
        <v>552</v>
      </c>
      <c r="B9" s="38" t="s">
        <v>93</v>
      </c>
      <c r="C9" s="36" t="s">
        <v>259</v>
      </c>
      <c r="D9" s="40" t="s">
        <v>260</v>
      </c>
      <c r="E9" s="41"/>
      <c r="F9" s="41"/>
      <c r="G9" s="41"/>
      <c r="H9" s="41"/>
      <c r="I9" s="41"/>
      <c r="J9" s="40" t="s">
        <v>261</v>
      </c>
      <c r="K9" s="41"/>
      <c r="L9" s="41"/>
      <c r="M9" s="41"/>
      <c r="N9" s="38" t="s">
        <v>207</v>
      </c>
    </row>
    <row r="10" spans="1:16" s="36" customFormat="1">
      <c r="C10" s="38" t="s">
        <v>262</v>
      </c>
      <c r="D10" s="36" t="s">
        <v>263</v>
      </c>
      <c r="E10" s="36" t="s">
        <v>264</v>
      </c>
      <c r="F10" s="36" t="s">
        <v>265</v>
      </c>
      <c r="G10" s="36" t="s">
        <v>266</v>
      </c>
      <c r="H10" s="36" t="s">
        <v>267</v>
      </c>
      <c r="I10" s="36" t="s">
        <v>258</v>
      </c>
      <c r="J10" s="36" t="s">
        <v>268</v>
      </c>
      <c r="K10" s="36" t="s">
        <v>269</v>
      </c>
      <c r="L10" s="36" t="s">
        <v>270</v>
      </c>
      <c r="M10" s="36" t="s">
        <v>271</v>
      </c>
    </row>
    <row r="11" spans="1:16" s="36" customFormat="1">
      <c r="C11" s="38" t="s">
        <v>272</v>
      </c>
      <c r="D11" s="36" t="s">
        <v>273</v>
      </c>
      <c r="E11" s="38" t="s">
        <v>274</v>
      </c>
      <c r="F11" s="38" t="s">
        <v>275</v>
      </c>
      <c r="G11" s="38" t="s">
        <v>276</v>
      </c>
      <c r="H11" s="38" t="s">
        <v>277</v>
      </c>
      <c r="I11" s="38" t="s">
        <v>207</v>
      </c>
      <c r="J11" s="38" t="s">
        <v>268</v>
      </c>
      <c r="K11" s="38" t="s">
        <v>278</v>
      </c>
      <c r="L11" s="38" t="s">
        <v>279</v>
      </c>
      <c r="M11" s="38" t="s">
        <v>280</v>
      </c>
    </row>
    <row r="12" spans="1:16" s="36" customFormat="1">
      <c r="D12" s="38" t="s">
        <v>281</v>
      </c>
      <c r="E12" s="38" t="s">
        <v>282</v>
      </c>
      <c r="F12" s="38" t="s">
        <v>283</v>
      </c>
      <c r="G12" s="38" t="s">
        <v>284</v>
      </c>
    </row>
    <row r="13" spans="1:16" s="36" customFormat="1">
      <c r="A13" s="41"/>
      <c r="B13" s="41"/>
      <c r="C13" s="41"/>
      <c r="D13" s="40" t="s">
        <v>285</v>
      </c>
      <c r="E13" s="41"/>
      <c r="F13" s="41"/>
      <c r="G13" s="41"/>
      <c r="H13" s="41"/>
      <c r="I13" s="41"/>
      <c r="J13" s="41"/>
      <c r="K13" s="41"/>
      <c r="L13" s="41"/>
      <c r="M13" s="41"/>
      <c r="N13" s="41"/>
    </row>
    <row r="14" spans="1:16" s="36" customFormat="1">
      <c r="B14" s="346"/>
      <c r="C14" s="346"/>
      <c r="D14" s="346"/>
      <c r="E14" s="346"/>
      <c r="F14" s="346"/>
      <c r="G14" s="346"/>
      <c r="H14" s="346"/>
      <c r="I14" s="346"/>
      <c r="J14" s="346"/>
      <c r="K14" s="346"/>
      <c r="L14" s="346"/>
      <c r="M14" s="346"/>
      <c r="N14" s="346"/>
    </row>
    <row r="15" spans="1:16" s="36" customFormat="1" ht="11.25" customHeight="1">
      <c r="A15" s="36" t="s">
        <v>223</v>
      </c>
      <c r="B15" s="36">
        <v>227</v>
      </c>
      <c r="C15" s="36">
        <v>55</v>
      </c>
      <c r="D15" s="55">
        <v>2</v>
      </c>
      <c r="E15" s="55">
        <v>11</v>
      </c>
      <c r="F15" s="55">
        <v>55</v>
      </c>
      <c r="G15" s="55">
        <v>5</v>
      </c>
      <c r="H15" s="55">
        <v>7</v>
      </c>
      <c r="I15" s="55">
        <v>4</v>
      </c>
      <c r="J15" s="36">
        <v>4</v>
      </c>
      <c r="K15" s="36">
        <v>11</v>
      </c>
      <c r="L15" s="36">
        <v>25</v>
      </c>
      <c r="M15" s="36">
        <v>3</v>
      </c>
      <c r="N15" s="36">
        <v>45</v>
      </c>
    </row>
    <row r="16" spans="1:16">
      <c r="P16" s="36"/>
    </row>
    <row r="17" spans="1:16">
      <c r="A17" s="37" t="s">
        <v>147</v>
      </c>
      <c r="B17" s="36">
        <v>79</v>
      </c>
      <c r="C17" s="37">
        <v>25</v>
      </c>
      <c r="D17" s="54" t="s">
        <v>599</v>
      </c>
      <c r="E17" s="37">
        <v>7</v>
      </c>
      <c r="F17" s="37">
        <v>31</v>
      </c>
      <c r="G17" s="37">
        <v>3</v>
      </c>
      <c r="H17" s="37">
        <v>3</v>
      </c>
      <c r="I17" s="37">
        <v>2</v>
      </c>
      <c r="J17" s="54" t="s">
        <v>599</v>
      </c>
      <c r="K17" s="54" t="s">
        <v>599</v>
      </c>
      <c r="L17" s="54" t="s">
        <v>599</v>
      </c>
      <c r="M17" s="37">
        <v>1</v>
      </c>
      <c r="N17" s="37">
        <v>7</v>
      </c>
      <c r="P17" s="36"/>
    </row>
    <row r="18" spans="1:16">
      <c r="A18" s="37" t="s">
        <v>148</v>
      </c>
      <c r="B18" s="55">
        <v>21</v>
      </c>
      <c r="C18" s="54">
        <v>5</v>
      </c>
      <c r="D18" s="54" t="s">
        <v>599</v>
      </c>
      <c r="E18" s="54">
        <v>2</v>
      </c>
      <c r="F18" s="54">
        <v>8</v>
      </c>
      <c r="G18" s="54">
        <v>1</v>
      </c>
      <c r="H18" s="54">
        <v>1</v>
      </c>
      <c r="I18" s="54">
        <v>1</v>
      </c>
      <c r="J18" s="54" t="s">
        <v>599</v>
      </c>
      <c r="K18" s="54" t="s">
        <v>599</v>
      </c>
      <c r="L18" s="54" t="s">
        <v>599</v>
      </c>
      <c r="M18" s="54">
        <v>1</v>
      </c>
      <c r="N18" s="37">
        <v>2</v>
      </c>
      <c r="P18" s="36"/>
    </row>
    <row r="19" spans="1:16">
      <c r="A19" s="37" t="s">
        <v>149</v>
      </c>
      <c r="B19" s="365">
        <v>7</v>
      </c>
      <c r="C19" s="54">
        <v>2</v>
      </c>
      <c r="D19" s="54" t="s">
        <v>599</v>
      </c>
      <c r="E19" s="54">
        <v>1</v>
      </c>
      <c r="F19" s="54">
        <v>2</v>
      </c>
      <c r="G19" s="54" t="s">
        <v>599</v>
      </c>
      <c r="H19" s="54">
        <v>1</v>
      </c>
      <c r="I19" s="54" t="s">
        <v>599</v>
      </c>
      <c r="J19" s="54" t="s">
        <v>599</v>
      </c>
      <c r="K19" s="54" t="s">
        <v>599</v>
      </c>
      <c r="L19" s="54" t="s">
        <v>599</v>
      </c>
      <c r="M19" s="54" t="s">
        <v>599</v>
      </c>
      <c r="N19" s="366">
        <v>1</v>
      </c>
      <c r="P19" s="36"/>
    </row>
    <row r="20" spans="1:16">
      <c r="A20" s="37" t="s">
        <v>150</v>
      </c>
      <c r="B20" s="365">
        <v>9</v>
      </c>
      <c r="C20" s="54">
        <v>4</v>
      </c>
      <c r="D20" s="54" t="s">
        <v>599</v>
      </c>
      <c r="E20" s="54" t="s">
        <v>599</v>
      </c>
      <c r="F20" s="54">
        <v>3</v>
      </c>
      <c r="G20" s="54" t="s">
        <v>599</v>
      </c>
      <c r="H20" s="54">
        <v>1</v>
      </c>
      <c r="I20" s="54">
        <v>1</v>
      </c>
      <c r="J20" s="54" t="s">
        <v>599</v>
      </c>
      <c r="K20" s="54" t="s">
        <v>599</v>
      </c>
      <c r="L20" s="54" t="s">
        <v>599</v>
      </c>
      <c r="M20" s="54" t="s">
        <v>599</v>
      </c>
      <c r="N20" s="366" t="s">
        <v>599</v>
      </c>
      <c r="P20" s="36"/>
    </row>
    <row r="21" spans="1:16">
      <c r="A21" s="37" t="s">
        <v>151</v>
      </c>
      <c r="B21" s="365">
        <v>29</v>
      </c>
      <c r="C21" s="54">
        <v>14</v>
      </c>
      <c r="D21" s="54">
        <v>2</v>
      </c>
      <c r="E21" s="54">
        <v>1</v>
      </c>
      <c r="F21" s="54">
        <v>9</v>
      </c>
      <c r="G21" s="54">
        <v>1</v>
      </c>
      <c r="H21" s="54">
        <v>1</v>
      </c>
      <c r="I21" s="54" t="s">
        <v>599</v>
      </c>
      <c r="J21" s="54" t="s">
        <v>599</v>
      </c>
      <c r="K21" s="54" t="s">
        <v>599</v>
      </c>
      <c r="L21" s="54" t="s">
        <v>599</v>
      </c>
      <c r="M21" s="54">
        <v>1</v>
      </c>
      <c r="N21" s="366" t="s">
        <v>599</v>
      </c>
      <c r="P21" s="36"/>
    </row>
    <row r="22" spans="1:16">
      <c r="A22" s="37" t="s">
        <v>152</v>
      </c>
      <c r="B22" s="365">
        <v>1</v>
      </c>
      <c r="C22" s="54">
        <v>1</v>
      </c>
      <c r="D22" s="54" t="s">
        <v>599</v>
      </c>
      <c r="E22" s="54" t="s">
        <v>599</v>
      </c>
      <c r="F22" s="54" t="s">
        <v>599</v>
      </c>
      <c r="G22" s="54" t="s">
        <v>599</v>
      </c>
      <c r="H22" s="54" t="s">
        <v>599</v>
      </c>
      <c r="I22" s="54" t="s">
        <v>599</v>
      </c>
      <c r="J22" s="54" t="s">
        <v>599</v>
      </c>
      <c r="K22" s="54" t="s">
        <v>599</v>
      </c>
      <c r="L22" s="54" t="s">
        <v>599</v>
      </c>
      <c r="M22" s="54" t="s">
        <v>599</v>
      </c>
      <c r="N22" s="366" t="s">
        <v>599</v>
      </c>
      <c r="P22" s="36"/>
    </row>
    <row r="23" spans="1:16">
      <c r="A23" s="37" t="s">
        <v>21</v>
      </c>
      <c r="B23" s="365">
        <v>11</v>
      </c>
      <c r="C23" s="54" t="s">
        <v>599</v>
      </c>
      <c r="D23" s="54" t="s">
        <v>599</v>
      </c>
      <c r="E23" s="54" t="s">
        <v>599</v>
      </c>
      <c r="F23" s="54" t="s">
        <v>599</v>
      </c>
      <c r="G23" s="54" t="s">
        <v>599</v>
      </c>
      <c r="H23" s="54" t="s">
        <v>599</v>
      </c>
      <c r="I23" s="54" t="s">
        <v>599</v>
      </c>
      <c r="J23" s="54">
        <v>4</v>
      </c>
      <c r="K23" s="54" t="s">
        <v>599</v>
      </c>
      <c r="L23" s="54" t="s">
        <v>599</v>
      </c>
      <c r="M23" s="54" t="s">
        <v>599</v>
      </c>
      <c r="N23" s="366">
        <v>7</v>
      </c>
      <c r="P23" s="36"/>
    </row>
    <row r="24" spans="1:16">
      <c r="A24" s="37" t="s">
        <v>86</v>
      </c>
      <c r="B24" s="365">
        <v>26</v>
      </c>
      <c r="C24" s="54" t="s">
        <v>599</v>
      </c>
      <c r="D24" s="54" t="s">
        <v>599</v>
      </c>
      <c r="E24" s="54" t="s">
        <v>599</v>
      </c>
      <c r="F24" s="54" t="s">
        <v>599</v>
      </c>
      <c r="G24" s="54" t="s">
        <v>599</v>
      </c>
      <c r="H24" s="54" t="s">
        <v>599</v>
      </c>
      <c r="I24" s="54" t="s">
        <v>599</v>
      </c>
      <c r="J24" s="54" t="s">
        <v>599</v>
      </c>
      <c r="K24" s="54">
        <v>11</v>
      </c>
      <c r="L24" s="54" t="s">
        <v>599</v>
      </c>
      <c r="M24" s="54" t="s">
        <v>599</v>
      </c>
      <c r="N24" s="366">
        <v>15</v>
      </c>
      <c r="P24" s="36"/>
    </row>
    <row r="25" spans="1:16">
      <c r="A25" s="37" t="s">
        <v>155</v>
      </c>
      <c r="B25" s="365">
        <v>27</v>
      </c>
      <c r="C25" s="54" t="s">
        <v>599</v>
      </c>
      <c r="D25" s="54" t="s">
        <v>599</v>
      </c>
      <c r="E25" s="54" t="s">
        <v>599</v>
      </c>
      <c r="F25" s="54" t="s">
        <v>599</v>
      </c>
      <c r="G25" s="54" t="s">
        <v>599</v>
      </c>
      <c r="H25" s="54" t="s">
        <v>599</v>
      </c>
      <c r="I25" s="54" t="s">
        <v>599</v>
      </c>
      <c r="J25" s="54" t="s">
        <v>599</v>
      </c>
      <c r="K25" s="54" t="s">
        <v>599</v>
      </c>
      <c r="L25" s="54">
        <v>25</v>
      </c>
      <c r="M25" s="54" t="s">
        <v>599</v>
      </c>
      <c r="N25" s="366">
        <v>2</v>
      </c>
      <c r="P25" s="36"/>
    </row>
    <row r="26" spans="1:16">
      <c r="A26" s="39" t="s">
        <v>156</v>
      </c>
      <c r="B26" s="367">
        <v>17</v>
      </c>
      <c r="C26" s="59">
        <v>4</v>
      </c>
      <c r="D26" s="59" t="s">
        <v>599</v>
      </c>
      <c r="E26" s="59" t="s">
        <v>599</v>
      </c>
      <c r="F26" s="59">
        <v>2</v>
      </c>
      <c r="G26" s="59" t="s">
        <v>599</v>
      </c>
      <c r="H26" s="59" t="s">
        <v>599</v>
      </c>
      <c r="I26" s="59" t="s">
        <v>599</v>
      </c>
      <c r="J26" s="59" t="s">
        <v>599</v>
      </c>
      <c r="K26" s="59" t="s">
        <v>599</v>
      </c>
      <c r="L26" s="59" t="s">
        <v>599</v>
      </c>
      <c r="M26" s="59" t="s">
        <v>599</v>
      </c>
      <c r="N26" s="368">
        <v>11</v>
      </c>
      <c r="P26" s="36"/>
    </row>
    <row r="27" spans="1:16" ht="12" customHeight="1"/>
    <row r="28" spans="1:16">
      <c r="B28" s="275"/>
    </row>
    <row r="30" spans="1:16">
      <c r="B30" s="274"/>
      <c r="C30" s="116"/>
      <c r="D30" s="116"/>
      <c r="E30" s="116"/>
      <c r="F30" s="116"/>
      <c r="G30" s="116"/>
      <c r="H30" s="116"/>
      <c r="I30" s="116"/>
      <c r="J30" s="116"/>
      <c r="K30" s="116"/>
      <c r="L30" s="116"/>
      <c r="M30" s="116"/>
      <c r="N30" s="116"/>
    </row>
    <row r="31" spans="1:16">
      <c r="B31" s="274"/>
      <c r="C31" s="116"/>
      <c r="D31" s="116"/>
      <c r="E31" s="116"/>
      <c r="F31" s="116"/>
      <c r="G31" s="116"/>
      <c r="H31" s="116"/>
      <c r="I31" s="116"/>
      <c r="J31" s="116"/>
      <c r="K31" s="116"/>
      <c r="L31" s="116"/>
      <c r="M31" s="116"/>
      <c r="N31" s="116"/>
    </row>
    <row r="32" spans="1:16">
      <c r="B32" s="274"/>
      <c r="C32" s="116"/>
      <c r="D32" s="116"/>
      <c r="E32" s="116"/>
      <c r="F32" s="116"/>
      <c r="G32" s="116"/>
      <c r="H32" s="116"/>
      <c r="I32" s="116"/>
      <c r="J32" s="116"/>
      <c r="K32" s="116"/>
      <c r="L32" s="116"/>
      <c r="M32" s="116"/>
      <c r="N32" s="116"/>
    </row>
    <row r="33" spans="1:15">
      <c r="B33" s="37"/>
      <c r="C33" s="274"/>
      <c r="D33" s="116"/>
      <c r="F33" s="116"/>
      <c r="G33" s="116"/>
      <c r="H33" s="116"/>
      <c r="I33" s="116"/>
      <c r="K33" s="116"/>
      <c r="L33" s="116"/>
      <c r="M33" s="116"/>
      <c r="N33" s="116"/>
      <c r="O33" s="116"/>
    </row>
    <row r="34" spans="1:15">
      <c r="B34" s="37"/>
      <c r="C34" s="274"/>
      <c r="D34" s="116"/>
      <c r="F34" s="116"/>
      <c r="G34" s="116"/>
      <c r="H34" s="116"/>
      <c r="I34" s="116"/>
      <c r="K34" s="116"/>
      <c r="L34" s="116"/>
      <c r="M34" s="116"/>
      <c r="N34" s="116"/>
      <c r="O34" s="116"/>
    </row>
    <row r="35" spans="1:15">
      <c r="B35" s="37"/>
      <c r="C35" s="274"/>
      <c r="D35" s="116"/>
      <c r="F35" s="116"/>
      <c r="G35" s="116"/>
      <c r="H35" s="116"/>
      <c r="I35" s="116"/>
      <c r="K35" s="116"/>
      <c r="L35" s="116"/>
      <c r="M35" s="116"/>
      <c r="N35" s="116"/>
      <c r="O35" s="116"/>
    </row>
    <row r="36" spans="1:15" ht="12.75">
      <c r="A36" s="60"/>
      <c r="B36" s="37"/>
      <c r="C36" s="274"/>
      <c r="D36" s="116"/>
      <c r="F36" s="116"/>
      <c r="G36" s="116"/>
      <c r="H36" s="116"/>
      <c r="I36" s="116"/>
      <c r="K36" s="116"/>
      <c r="L36" s="116"/>
      <c r="M36" s="116"/>
      <c r="N36" s="116"/>
      <c r="O36" s="116"/>
    </row>
    <row r="37" spans="1:15" ht="12.75">
      <c r="A37" s="60"/>
      <c r="B37" s="37"/>
      <c r="C37" s="274"/>
      <c r="D37" s="116"/>
      <c r="F37" s="116"/>
      <c r="G37" s="116"/>
      <c r="H37" s="116"/>
      <c r="I37" s="116"/>
      <c r="K37" s="116"/>
      <c r="L37" s="116"/>
      <c r="M37" s="116"/>
      <c r="N37" s="116"/>
      <c r="O37" s="116"/>
    </row>
    <row r="38" spans="1:15" ht="12.75">
      <c r="A38" s="60"/>
      <c r="B38" s="37"/>
      <c r="C38" s="274"/>
      <c r="D38" s="116"/>
      <c r="F38" s="116"/>
      <c r="G38" s="116"/>
      <c r="H38" s="116"/>
      <c r="I38" s="116"/>
      <c r="K38" s="116"/>
      <c r="L38" s="116"/>
      <c r="M38" s="116"/>
      <c r="N38" s="116"/>
      <c r="O38" s="116"/>
    </row>
    <row r="39" spans="1:15" ht="12.75">
      <c r="A39" s="60"/>
      <c r="B39" s="37"/>
      <c r="C39" s="274"/>
      <c r="D39" s="116"/>
      <c r="F39" s="116"/>
      <c r="G39" s="116"/>
      <c r="H39" s="116"/>
      <c r="I39" s="116"/>
      <c r="K39" s="116"/>
      <c r="L39" s="116"/>
      <c r="M39" s="116"/>
      <c r="N39" s="116"/>
      <c r="O39" s="116"/>
    </row>
    <row r="40" spans="1:15" ht="12.75">
      <c r="A40" s="60"/>
      <c r="B40" s="37"/>
      <c r="C40" s="274"/>
      <c r="D40" s="116"/>
      <c r="F40" s="116"/>
      <c r="G40" s="116"/>
      <c r="H40" s="116"/>
      <c r="I40" s="116"/>
      <c r="K40" s="116"/>
      <c r="L40" s="116"/>
      <c r="M40" s="116"/>
      <c r="N40" s="116"/>
      <c r="O40" s="116"/>
    </row>
    <row r="41" spans="1:15" ht="12.75">
      <c r="A41" s="60"/>
      <c r="B41" s="37"/>
      <c r="C41" s="274"/>
      <c r="D41" s="116"/>
      <c r="F41" s="116"/>
      <c r="G41" s="116"/>
      <c r="H41" s="116"/>
      <c r="I41" s="116"/>
      <c r="K41" s="116"/>
      <c r="L41" s="116"/>
      <c r="M41" s="116"/>
      <c r="N41" s="116"/>
      <c r="O41" s="116"/>
    </row>
    <row r="42" spans="1:15" ht="12.75">
      <c r="A42" s="60"/>
      <c r="B42" s="37"/>
      <c r="C42" s="274"/>
      <c r="D42" s="116"/>
      <c r="F42" s="116"/>
      <c r="G42" s="116"/>
      <c r="H42" s="116"/>
      <c r="I42" s="116"/>
      <c r="K42" s="116"/>
      <c r="L42" s="116"/>
      <c r="M42" s="116"/>
      <c r="N42" s="116"/>
      <c r="O42" s="116"/>
    </row>
    <row r="43" spans="1:15">
      <c r="B43" s="37"/>
      <c r="C43" s="274"/>
      <c r="D43" s="116"/>
      <c r="F43" s="116"/>
      <c r="G43" s="116"/>
      <c r="H43" s="116"/>
      <c r="I43" s="116"/>
      <c r="K43" s="116"/>
      <c r="L43" s="116"/>
      <c r="M43" s="116"/>
      <c r="N43" s="116"/>
      <c r="O43" s="116"/>
    </row>
    <row r="44" spans="1:15">
      <c r="B44" s="37"/>
      <c r="C44" s="274"/>
      <c r="D44" s="116"/>
      <c r="F44" s="116"/>
      <c r="G44" s="116"/>
      <c r="H44" s="116"/>
      <c r="I44" s="116"/>
      <c r="K44" s="116"/>
      <c r="L44" s="116"/>
      <c r="M44" s="116"/>
      <c r="N44" s="116"/>
      <c r="O44" s="116"/>
    </row>
    <row r="45" spans="1:15">
      <c r="B45" s="37"/>
      <c r="C45" s="274"/>
      <c r="D45" s="116"/>
      <c r="F45" s="116"/>
      <c r="G45" s="116"/>
      <c r="I45" s="116"/>
      <c r="J45" s="116"/>
      <c r="K45" s="116"/>
      <c r="L45" s="116"/>
      <c r="M45" s="116"/>
      <c r="N45" s="116"/>
      <c r="O45" s="116"/>
    </row>
  </sheetData>
  <pageMargins left="0.74803149606299213" right="0.74803149606299213" top="0.98425196850393704" bottom="0.98425196850393704" header="0.51181102362204722" footer="0.51181102362204722"/>
  <pageSetup paperSize="9" scale="8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45"/>
  <sheetViews>
    <sheetView zoomScale="90" zoomScaleNormal="90" zoomScaleSheetLayoutView="100" workbookViewId="0">
      <pane ySplit="11" topLeftCell="A12" activePane="bottomLeft" state="frozen"/>
      <selection activeCell="F26" sqref="F26"/>
      <selection pane="bottomLeft"/>
    </sheetView>
  </sheetViews>
  <sheetFormatPr defaultColWidth="9.140625" defaultRowHeight="11.25" customHeight="1"/>
  <cols>
    <col min="1" max="1" width="22.140625" style="37" customWidth="1"/>
    <col min="2" max="2" width="16.42578125" style="55" customWidth="1"/>
    <col min="3" max="3" width="14.28515625" style="54" customWidth="1"/>
    <col min="4" max="4" width="12.85546875" style="54" customWidth="1"/>
    <col min="5" max="6" width="13.85546875" style="54" customWidth="1"/>
    <col min="7" max="7" width="16" style="54" customWidth="1"/>
    <col min="8" max="9" width="12.85546875" style="54" customWidth="1"/>
    <col min="10" max="10" width="9.5703125" style="54" customWidth="1"/>
    <col min="11" max="11" width="12.85546875" style="54" customWidth="1"/>
    <col min="12" max="12" width="16.85546875" style="54" customWidth="1"/>
    <col min="13" max="16384" width="9.140625" style="37"/>
  </cols>
  <sheetData>
    <row r="1" spans="1:13" ht="11.25" customHeight="1">
      <c r="A1" s="36" t="s">
        <v>705</v>
      </c>
      <c r="C1" s="55"/>
      <c r="D1" s="55"/>
      <c r="E1" s="55"/>
      <c r="F1" s="55"/>
      <c r="G1" s="55"/>
      <c r="H1" s="55"/>
      <c r="I1" s="55"/>
      <c r="J1" s="55"/>
      <c r="K1" s="55"/>
      <c r="L1" s="55"/>
    </row>
    <row r="2" spans="1:13" ht="11.25" hidden="1" customHeight="1">
      <c r="A2" s="36" t="s">
        <v>302</v>
      </c>
      <c r="C2" s="55"/>
      <c r="D2" s="55"/>
      <c r="E2" s="55"/>
      <c r="F2" s="55"/>
      <c r="G2" s="55"/>
      <c r="H2" s="55"/>
      <c r="I2" s="55"/>
      <c r="J2" s="55"/>
      <c r="K2" s="55"/>
      <c r="L2" s="55"/>
    </row>
    <row r="3" spans="1:13" ht="10.5" customHeight="1">
      <c r="A3" s="38" t="s">
        <v>706</v>
      </c>
      <c r="C3" s="55"/>
      <c r="D3" s="55"/>
      <c r="E3" s="55"/>
      <c r="F3" s="55"/>
      <c r="G3" s="55"/>
      <c r="H3" s="55"/>
      <c r="I3" s="55"/>
      <c r="J3" s="55"/>
      <c r="K3" s="55"/>
      <c r="L3" s="55"/>
    </row>
    <row r="4" spans="1:13" ht="11.25" hidden="1" customHeight="1">
      <c r="A4" s="38" t="s">
        <v>302</v>
      </c>
      <c r="C4" s="55"/>
      <c r="D4" s="55"/>
      <c r="E4" s="55"/>
      <c r="F4" s="55"/>
      <c r="G4" s="55"/>
      <c r="H4" s="55"/>
      <c r="I4" s="55"/>
      <c r="J4" s="55"/>
      <c r="K4" s="55"/>
      <c r="L4" s="55"/>
    </row>
    <row r="5" spans="1:13" ht="11.25" customHeight="1">
      <c r="A5" s="39" t="s">
        <v>302</v>
      </c>
      <c r="B5" s="58"/>
      <c r="C5" s="59"/>
      <c r="D5" s="59"/>
      <c r="E5" s="59"/>
      <c r="F5" s="59"/>
      <c r="G5" s="59"/>
      <c r="H5" s="59"/>
      <c r="I5" s="59"/>
      <c r="J5" s="59"/>
      <c r="K5" s="59"/>
      <c r="L5" s="59"/>
    </row>
    <row r="6" spans="1:13" ht="11.25" customHeight="1">
      <c r="A6" s="36" t="s">
        <v>20</v>
      </c>
      <c r="B6" s="146" t="s">
        <v>286</v>
      </c>
      <c r="C6" s="55"/>
      <c r="D6" s="55"/>
      <c r="E6" s="55"/>
      <c r="F6" s="55"/>
      <c r="G6" s="55"/>
      <c r="H6" s="55"/>
      <c r="I6" s="55"/>
      <c r="J6" s="55"/>
      <c r="K6" s="55"/>
      <c r="L6" s="55"/>
    </row>
    <row r="7" spans="1:13" ht="11.25" customHeight="1">
      <c r="A7" s="38" t="s">
        <v>87</v>
      </c>
      <c r="B7" s="147" t="s">
        <v>288</v>
      </c>
      <c r="C7" s="58"/>
      <c r="D7" s="58"/>
      <c r="E7" s="58"/>
      <c r="F7" s="58"/>
      <c r="G7" s="58"/>
      <c r="H7" s="58"/>
      <c r="I7" s="58"/>
      <c r="J7" s="58"/>
      <c r="K7" s="58"/>
      <c r="L7" s="58"/>
    </row>
    <row r="8" spans="1:13" ht="11.25" customHeight="1">
      <c r="A8" s="36"/>
      <c r="B8" s="55" t="s">
        <v>143</v>
      </c>
      <c r="C8" s="55" t="s">
        <v>147</v>
      </c>
      <c r="D8" s="55" t="s">
        <v>127</v>
      </c>
      <c r="E8" s="55" t="s">
        <v>149</v>
      </c>
      <c r="F8" s="55" t="s">
        <v>128</v>
      </c>
      <c r="G8" s="55" t="s">
        <v>151</v>
      </c>
      <c r="H8" s="55" t="s">
        <v>129</v>
      </c>
      <c r="I8" s="55" t="s">
        <v>21</v>
      </c>
      <c r="J8" s="55" t="s">
        <v>86</v>
      </c>
      <c r="K8" s="55" t="s">
        <v>155</v>
      </c>
      <c r="L8" s="55" t="s">
        <v>156</v>
      </c>
    </row>
    <row r="9" spans="1:13" ht="11.25" customHeight="1">
      <c r="A9" s="38"/>
      <c r="B9" s="56" t="s">
        <v>88</v>
      </c>
      <c r="C9" s="56" t="s">
        <v>210</v>
      </c>
      <c r="D9" s="55" t="s">
        <v>130</v>
      </c>
      <c r="E9" s="56" t="s">
        <v>89</v>
      </c>
      <c r="F9" s="55" t="s">
        <v>130</v>
      </c>
      <c r="G9" s="56" t="s">
        <v>90</v>
      </c>
      <c r="H9" s="55" t="s">
        <v>130</v>
      </c>
      <c r="I9" s="56" t="s">
        <v>214</v>
      </c>
      <c r="J9" s="56" t="s">
        <v>91</v>
      </c>
      <c r="K9" s="56" t="s">
        <v>92</v>
      </c>
      <c r="L9" s="56" t="s">
        <v>32</v>
      </c>
    </row>
    <row r="10" spans="1:13" s="38" customFormat="1" ht="11.25" customHeight="1">
      <c r="B10" s="56"/>
      <c r="C10" s="56" t="s">
        <v>211</v>
      </c>
      <c r="D10" s="56" t="s">
        <v>131</v>
      </c>
      <c r="E10" s="56"/>
      <c r="F10" s="56" t="s">
        <v>213</v>
      </c>
      <c r="G10" s="56"/>
      <c r="H10" s="56" t="s">
        <v>132</v>
      </c>
      <c r="I10" s="56"/>
      <c r="J10" s="56"/>
      <c r="K10" s="56"/>
      <c r="L10" s="56"/>
    </row>
    <row r="11" spans="1:13" ht="11.25" customHeight="1">
      <c r="A11" s="41"/>
      <c r="B11" s="58"/>
      <c r="C11" s="58"/>
      <c r="D11" s="57" t="s">
        <v>133</v>
      </c>
      <c r="E11" s="58"/>
      <c r="F11" s="57" t="s">
        <v>133</v>
      </c>
      <c r="G11" s="58"/>
      <c r="H11" s="57" t="s">
        <v>133</v>
      </c>
      <c r="I11" s="58"/>
      <c r="J11" s="58"/>
      <c r="K11" s="58"/>
      <c r="L11" s="58"/>
    </row>
    <row r="13" spans="1:13" s="36" customFormat="1" ht="11.25" customHeight="1">
      <c r="A13" s="61" t="s">
        <v>158</v>
      </c>
      <c r="B13" s="55">
        <v>227</v>
      </c>
      <c r="C13" s="55">
        <v>79</v>
      </c>
      <c r="D13" s="55">
        <v>21</v>
      </c>
      <c r="E13" s="55">
        <v>7</v>
      </c>
      <c r="F13" s="55">
        <v>9</v>
      </c>
      <c r="G13" s="55">
        <v>29</v>
      </c>
      <c r="H13" s="55">
        <v>1</v>
      </c>
      <c r="I13" s="55">
        <v>11</v>
      </c>
      <c r="J13" s="55">
        <v>26</v>
      </c>
      <c r="K13" s="55">
        <v>27</v>
      </c>
      <c r="L13" s="55">
        <v>17</v>
      </c>
    </row>
    <row r="14" spans="1:13" ht="11.25" customHeight="1">
      <c r="A14" s="61"/>
      <c r="C14" s="98"/>
      <c r="D14" s="98"/>
      <c r="E14" s="98"/>
      <c r="F14" s="98"/>
      <c r="G14" s="98"/>
      <c r="H14" s="98"/>
      <c r="I14" s="98"/>
      <c r="J14" s="98"/>
      <c r="K14" s="98"/>
      <c r="L14" s="98"/>
      <c r="M14" s="98"/>
    </row>
    <row r="15" spans="1:13" ht="11.25" customHeight="1">
      <c r="A15" s="73" t="s">
        <v>159</v>
      </c>
      <c r="B15" s="55">
        <v>17</v>
      </c>
      <c r="C15" s="54">
        <v>2</v>
      </c>
      <c r="D15" s="54" t="s">
        <v>599</v>
      </c>
      <c r="E15" s="54">
        <v>1</v>
      </c>
      <c r="F15" s="54" t="s">
        <v>599</v>
      </c>
      <c r="G15" s="54">
        <v>4</v>
      </c>
      <c r="H15" s="54" t="s">
        <v>599</v>
      </c>
      <c r="I15" s="54">
        <v>2</v>
      </c>
      <c r="J15" s="54">
        <v>2</v>
      </c>
      <c r="K15" s="54">
        <v>4</v>
      </c>
      <c r="L15" s="54">
        <v>2</v>
      </c>
    </row>
    <row r="16" spans="1:13" s="42" customFormat="1" ht="11.25" customHeight="1">
      <c r="A16" s="96" t="s">
        <v>226</v>
      </c>
      <c r="B16" s="56">
        <v>7</v>
      </c>
      <c r="C16" s="190" t="s">
        <v>599</v>
      </c>
      <c r="D16" s="190" t="s">
        <v>599</v>
      </c>
      <c r="E16" s="190" t="s">
        <v>599</v>
      </c>
      <c r="F16" s="190" t="s">
        <v>599</v>
      </c>
      <c r="G16" s="190">
        <v>2</v>
      </c>
      <c r="H16" s="190" t="s">
        <v>599</v>
      </c>
      <c r="I16" s="190" t="s">
        <v>599</v>
      </c>
      <c r="J16" s="190">
        <v>2</v>
      </c>
      <c r="K16" s="190">
        <v>2</v>
      </c>
      <c r="L16" s="190">
        <v>1</v>
      </c>
    </row>
    <row r="17" spans="1:12" ht="11.25" customHeight="1">
      <c r="A17" s="73" t="s">
        <v>160</v>
      </c>
      <c r="B17" s="55">
        <v>6</v>
      </c>
      <c r="C17" s="54">
        <v>3</v>
      </c>
      <c r="D17" s="54" t="s">
        <v>599</v>
      </c>
      <c r="E17" s="54" t="s">
        <v>599</v>
      </c>
      <c r="F17" s="54" t="s">
        <v>599</v>
      </c>
      <c r="G17" s="54">
        <v>3</v>
      </c>
      <c r="H17" s="54" t="s">
        <v>599</v>
      </c>
      <c r="I17" s="54" t="s">
        <v>599</v>
      </c>
      <c r="J17" s="54" t="s">
        <v>599</v>
      </c>
      <c r="K17" s="54" t="s">
        <v>599</v>
      </c>
      <c r="L17" s="54" t="s">
        <v>599</v>
      </c>
    </row>
    <row r="18" spans="1:12" ht="11.25" customHeight="1">
      <c r="A18" s="73" t="s">
        <v>161</v>
      </c>
      <c r="B18" s="55">
        <v>11</v>
      </c>
      <c r="C18" s="54">
        <v>6</v>
      </c>
      <c r="D18" s="54">
        <v>1</v>
      </c>
      <c r="E18" s="54" t="s">
        <v>599</v>
      </c>
      <c r="F18" s="54" t="s">
        <v>599</v>
      </c>
      <c r="G18" s="54">
        <v>2</v>
      </c>
      <c r="H18" s="54" t="s">
        <v>599</v>
      </c>
      <c r="I18" s="54" t="s">
        <v>599</v>
      </c>
      <c r="J18" s="54">
        <v>2</v>
      </c>
      <c r="K18" s="54" t="s">
        <v>599</v>
      </c>
      <c r="L18" s="54" t="s">
        <v>599</v>
      </c>
    </row>
    <row r="19" spans="1:12" ht="11.25" customHeight="1">
      <c r="A19" s="73" t="s">
        <v>162</v>
      </c>
      <c r="B19" s="55">
        <v>13</v>
      </c>
      <c r="C19" s="54">
        <v>3</v>
      </c>
      <c r="D19" s="54">
        <v>2</v>
      </c>
      <c r="E19" s="54">
        <v>1</v>
      </c>
      <c r="F19" s="54" t="s">
        <v>599</v>
      </c>
      <c r="G19" s="54">
        <v>1</v>
      </c>
      <c r="H19" s="54" t="s">
        <v>599</v>
      </c>
      <c r="I19" s="54">
        <v>1</v>
      </c>
      <c r="J19" s="54">
        <v>1</v>
      </c>
      <c r="K19" s="54">
        <v>2</v>
      </c>
      <c r="L19" s="54">
        <v>2</v>
      </c>
    </row>
    <row r="20" spans="1:12" ht="11.25" customHeight="1">
      <c r="A20" s="73"/>
    </row>
    <row r="21" spans="1:12" ht="11.25" customHeight="1">
      <c r="A21" s="73" t="s">
        <v>163</v>
      </c>
      <c r="B21" s="55">
        <v>13</v>
      </c>
      <c r="C21" s="54">
        <v>3</v>
      </c>
      <c r="D21" s="54">
        <v>3</v>
      </c>
      <c r="E21" s="54">
        <v>2</v>
      </c>
      <c r="F21" s="54" t="s">
        <v>599</v>
      </c>
      <c r="G21" s="54">
        <v>2</v>
      </c>
      <c r="H21" s="54" t="s">
        <v>599</v>
      </c>
      <c r="I21" s="54" t="s">
        <v>599</v>
      </c>
      <c r="J21" s="54">
        <v>1</v>
      </c>
      <c r="K21" s="54">
        <v>2</v>
      </c>
      <c r="L21" s="54" t="s">
        <v>599</v>
      </c>
    </row>
    <row r="22" spans="1:12" ht="11.25" customHeight="1">
      <c r="A22" s="73" t="s">
        <v>164</v>
      </c>
      <c r="B22" s="55">
        <v>5</v>
      </c>
      <c r="C22" s="54">
        <v>3</v>
      </c>
      <c r="D22" s="54" t="s">
        <v>599</v>
      </c>
      <c r="E22" s="54" t="s">
        <v>599</v>
      </c>
      <c r="F22" s="54" t="s">
        <v>599</v>
      </c>
      <c r="G22" s="54" t="s">
        <v>599</v>
      </c>
      <c r="H22" s="54" t="s">
        <v>599</v>
      </c>
      <c r="I22" s="54" t="s">
        <v>599</v>
      </c>
      <c r="J22" s="54" t="s">
        <v>599</v>
      </c>
      <c r="K22" s="54">
        <v>1</v>
      </c>
      <c r="L22" s="54">
        <v>1</v>
      </c>
    </row>
    <row r="23" spans="1:12" ht="11.25" customHeight="1">
      <c r="A23" s="73" t="s">
        <v>165</v>
      </c>
      <c r="B23" s="55">
        <v>13</v>
      </c>
      <c r="C23" s="54">
        <v>6</v>
      </c>
      <c r="D23" s="54" t="s">
        <v>599</v>
      </c>
      <c r="E23" s="54" t="s">
        <v>599</v>
      </c>
      <c r="F23" s="54">
        <v>2</v>
      </c>
      <c r="G23" s="54">
        <v>1</v>
      </c>
      <c r="H23" s="54">
        <v>1</v>
      </c>
      <c r="I23" s="54" t="s">
        <v>599</v>
      </c>
      <c r="J23" s="54">
        <v>1</v>
      </c>
      <c r="K23" s="54">
        <v>2</v>
      </c>
      <c r="L23" s="54" t="s">
        <v>599</v>
      </c>
    </row>
    <row r="24" spans="1:12" ht="11.25" customHeight="1">
      <c r="A24" s="73" t="s">
        <v>166</v>
      </c>
      <c r="B24" s="369">
        <v>2</v>
      </c>
      <c r="C24" s="370">
        <v>1</v>
      </c>
      <c r="D24" s="370" t="s">
        <v>599</v>
      </c>
      <c r="E24" s="370" t="s">
        <v>599</v>
      </c>
      <c r="F24" s="370" t="s">
        <v>599</v>
      </c>
      <c r="G24" s="370" t="s">
        <v>599</v>
      </c>
      <c r="H24" s="370" t="s">
        <v>599</v>
      </c>
      <c r="I24" s="370" t="s">
        <v>599</v>
      </c>
      <c r="J24" s="370">
        <v>1</v>
      </c>
      <c r="K24" s="370" t="s">
        <v>599</v>
      </c>
      <c r="L24" s="54" t="s">
        <v>599</v>
      </c>
    </row>
    <row r="25" spans="1:12" ht="11.25" customHeight="1">
      <c r="A25" s="73" t="s">
        <v>167</v>
      </c>
      <c r="B25" s="55">
        <v>4</v>
      </c>
      <c r="C25" s="54">
        <v>1</v>
      </c>
      <c r="D25" s="54" t="s">
        <v>599</v>
      </c>
      <c r="E25" s="54" t="s">
        <v>599</v>
      </c>
      <c r="F25" s="54" t="s">
        <v>599</v>
      </c>
      <c r="G25" s="54">
        <v>1</v>
      </c>
      <c r="H25" s="54" t="s">
        <v>599</v>
      </c>
      <c r="I25" s="54" t="s">
        <v>599</v>
      </c>
      <c r="J25" s="54">
        <v>1</v>
      </c>
      <c r="K25" s="54">
        <v>1</v>
      </c>
      <c r="L25" s="54" t="s">
        <v>599</v>
      </c>
    </row>
    <row r="26" spans="1:12" ht="11.25" customHeight="1">
      <c r="A26" s="73"/>
    </row>
    <row r="27" spans="1:12" ht="11.25" customHeight="1">
      <c r="A27" s="73" t="s">
        <v>168</v>
      </c>
      <c r="B27" s="55">
        <v>33</v>
      </c>
      <c r="C27" s="54">
        <v>8</v>
      </c>
      <c r="D27" s="54">
        <v>4</v>
      </c>
      <c r="E27" s="54">
        <v>1</v>
      </c>
      <c r="F27" s="54">
        <v>3</v>
      </c>
      <c r="G27" s="54">
        <v>6</v>
      </c>
      <c r="H27" s="54" t="s">
        <v>599</v>
      </c>
      <c r="I27" s="54">
        <v>1</v>
      </c>
      <c r="J27" s="54">
        <v>5</v>
      </c>
      <c r="K27" s="54">
        <v>5</v>
      </c>
      <c r="L27" s="54" t="s">
        <v>599</v>
      </c>
    </row>
    <row r="28" spans="1:12" s="42" customFormat="1" ht="11.25" customHeight="1">
      <c r="A28" s="96" t="s">
        <v>227</v>
      </c>
      <c r="B28" s="56">
        <v>4</v>
      </c>
      <c r="C28" s="190">
        <v>1</v>
      </c>
      <c r="D28" s="190" t="s">
        <v>599</v>
      </c>
      <c r="E28" s="190" t="s">
        <v>599</v>
      </c>
      <c r="F28" s="190" t="s">
        <v>599</v>
      </c>
      <c r="G28" s="190">
        <v>1</v>
      </c>
      <c r="H28" s="190" t="s">
        <v>599</v>
      </c>
      <c r="I28" s="190" t="s">
        <v>599</v>
      </c>
      <c r="J28" s="190">
        <v>2</v>
      </c>
      <c r="K28" s="190" t="s">
        <v>599</v>
      </c>
      <c r="L28" s="190" t="s">
        <v>599</v>
      </c>
    </row>
    <row r="29" spans="1:12" ht="11.25" customHeight="1">
      <c r="A29" s="73" t="s">
        <v>169</v>
      </c>
      <c r="B29" s="55">
        <v>9</v>
      </c>
      <c r="C29" s="54">
        <v>4</v>
      </c>
      <c r="D29" s="54" t="s">
        <v>599</v>
      </c>
      <c r="E29" s="54" t="s">
        <v>599</v>
      </c>
      <c r="F29" s="54" t="s">
        <v>599</v>
      </c>
      <c r="G29" s="54" t="s">
        <v>599</v>
      </c>
      <c r="H29" s="54" t="s">
        <v>599</v>
      </c>
      <c r="I29" s="54" t="s">
        <v>599</v>
      </c>
      <c r="J29" s="54">
        <v>2</v>
      </c>
      <c r="K29" s="54">
        <v>2</v>
      </c>
      <c r="L29" s="54">
        <v>1</v>
      </c>
    </row>
    <row r="30" spans="1:12" ht="11.25" customHeight="1">
      <c r="A30" s="73" t="s">
        <v>170</v>
      </c>
      <c r="B30" s="55">
        <v>39</v>
      </c>
      <c r="C30" s="54">
        <v>14</v>
      </c>
      <c r="D30" s="54">
        <v>4</v>
      </c>
      <c r="E30" s="54">
        <v>1</v>
      </c>
      <c r="F30" s="54">
        <v>1</v>
      </c>
      <c r="G30" s="54">
        <v>3</v>
      </c>
      <c r="H30" s="54" t="s">
        <v>599</v>
      </c>
      <c r="I30" s="54">
        <v>4</v>
      </c>
      <c r="J30" s="54">
        <v>4</v>
      </c>
      <c r="K30" s="54">
        <v>4</v>
      </c>
      <c r="L30" s="54">
        <v>4</v>
      </c>
    </row>
    <row r="31" spans="1:12" s="42" customFormat="1" ht="11.25" customHeight="1">
      <c r="A31" s="96" t="s">
        <v>228</v>
      </c>
      <c r="B31" s="56">
        <v>2</v>
      </c>
      <c r="C31" s="190">
        <v>1</v>
      </c>
      <c r="D31" s="190" t="s">
        <v>599</v>
      </c>
      <c r="E31" s="190" t="s">
        <v>599</v>
      </c>
      <c r="F31" s="190" t="s">
        <v>599</v>
      </c>
      <c r="G31" s="190" t="s">
        <v>599</v>
      </c>
      <c r="H31" s="190" t="s">
        <v>599</v>
      </c>
      <c r="I31" s="190" t="s">
        <v>599</v>
      </c>
      <c r="J31" s="190">
        <v>1</v>
      </c>
      <c r="K31" s="190" t="s">
        <v>599</v>
      </c>
      <c r="L31" s="190" t="s">
        <v>599</v>
      </c>
    </row>
    <row r="32" spans="1:12" ht="11.25" customHeight="1">
      <c r="A32" s="73"/>
    </row>
    <row r="33" spans="1:12" ht="11.25" customHeight="1">
      <c r="A33" s="73" t="s">
        <v>171</v>
      </c>
      <c r="B33" s="55">
        <v>7</v>
      </c>
      <c r="C33" s="54">
        <v>3</v>
      </c>
      <c r="D33" s="54" t="s">
        <v>599</v>
      </c>
      <c r="E33" s="54" t="s">
        <v>599</v>
      </c>
      <c r="F33" s="54" t="s">
        <v>599</v>
      </c>
      <c r="G33" s="54">
        <v>2</v>
      </c>
      <c r="H33" s="54" t="s">
        <v>599</v>
      </c>
      <c r="I33" s="54">
        <v>1</v>
      </c>
      <c r="J33" s="54" t="s">
        <v>599</v>
      </c>
      <c r="K33" s="54">
        <v>1</v>
      </c>
      <c r="L33" s="54" t="s">
        <v>599</v>
      </c>
    </row>
    <row r="34" spans="1:12" ht="11.25" customHeight="1">
      <c r="A34" s="73" t="s">
        <v>172</v>
      </c>
      <c r="B34" s="55">
        <v>8</v>
      </c>
      <c r="C34" s="54">
        <v>3</v>
      </c>
      <c r="D34" s="54">
        <v>1</v>
      </c>
      <c r="E34" s="54">
        <v>1</v>
      </c>
      <c r="F34" s="54" t="s">
        <v>599</v>
      </c>
      <c r="G34" s="54" t="s">
        <v>599</v>
      </c>
      <c r="H34" s="54" t="s">
        <v>599</v>
      </c>
      <c r="I34" s="54">
        <v>1</v>
      </c>
      <c r="J34" s="54">
        <v>2</v>
      </c>
      <c r="K34" s="54" t="s">
        <v>599</v>
      </c>
      <c r="L34" s="54" t="s">
        <v>599</v>
      </c>
    </row>
    <row r="35" spans="1:12" ht="11.25" customHeight="1">
      <c r="A35" s="73" t="s">
        <v>173</v>
      </c>
      <c r="B35" s="55">
        <v>5</v>
      </c>
      <c r="C35" s="54">
        <v>3</v>
      </c>
      <c r="D35" s="54" t="s">
        <v>599</v>
      </c>
      <c r="E35" s="54" t="s">
        <v>599</v>
      </c>
      <c r="F35" s="54" t="s">
        <v>599</v>
      </c>
      <c r="G35" s="54" t="s">
        <v>599</v>
      </c>
      <c r="H35" s="54" t="s">
        <v>599</v>
      </c>
      <c r="I35" s="54">
        <v>1</v>
      </c>
      <c r="J35" s="54">
        <v>1</v>
      </c>
      <c r="K35" s="54" t="s">
        <v>599</v>
      </c>
      <c r="L35" s="54" t="s">
        <v>599</v>
      </c>
    </row>
    <row r="36" spans="1:12" ht="11.25" customHeight="1">
      <c r="A36" s="73" t="s">
        <v>174</v>
      </c>
      <c r="B36" s="55">
        <v>6</v>
      </c>
      <c r="C36" s="54">
        <v>2</v>
      </c>
      <c r="D36" s="54">
        <v>1</v>
      </c>
      <c r="E36" s="54" t="s">
        <v>599</v>
      </c>
      <c r="F36" s="54" t="s">
        <v>599</v>
      </c>
      <c r="G36" s="54">
        <v>1</v>
      </c>
      <c r="H36" s="54" t="s">
        <v>599</v>
      </c>
      <c r="I36" s="54" t="s">
        <v>599</v>
      </c>
      <c r="J36" s="54" t="s">
        <v>599</v>
      </c>
      <c r="K36" s="54">
        <v>1</v>
      </c>
      <c r="L36" s="54">
        <v>1</v>
      </c>
    </row>
    <row r="37" spans="1:12">
      <c r="A37" s="73" t="s">
        <v>175</v>
      </c>
      <c r="B37" s="55">
        <v>9</v>
      </c>
      <c r="C37" s="54">
        <v>2</v>
      </c>
      <c r="D37" s="54">
        <v>2</v>
      </c>
      <c r="E37" s="54" t="s">
        <v>599</v>
      </c>
      <c r="F37" s="54" t="s">
        <v>599</v>
      </c>
      <c r="G37" s="54">
        <v>1</v>
      </c>
      <c r="H37" s="54" t="s">
        <v>599</v>
      </c>
      <c r="I37" s="54" t="s">
        <v>599</v>
      </c>
      <c r="J37" s="54">
        <v>2</v>
      </c>
      <c r="K37" s="54" t="s">
        <v>599</v>
      </c>
      <c r="L37" s="54">
        <v>2</v>
      </c>
    </row>
    <row r="38" spans="1:12" ht="11.25" customHeight="1">
      <c r="A38" s="73"/>
    </row>
    <row r="39" spans="1:12" ht="11.25" customHeight="1">
      <c r="A39" s="73" t="s">
        <v>176</v>
      </c>
      <c r="B39" s="55">
        <v>5</v>
      </c>
      <c r="C39" s="54">
        <v>3</v>
      </c>
      <c r="D39" s="54" t="s">
        <v>599</v>
      </c>
      <c r="E39" s="54" t="s">
        <v>599</v>
      </c>
      <c r="F39" s="54" t="s">
        <v>599</v>
      </c>
      <c r="G39" s="54" t="s">
        <v>599</v>
      </c>
      <c r="H39" s="54" t="s">
        <v>599</v>
      </c>
      <c r="I39" s="54" t="s">
        <v>599</v>
      </c>
      <c r="J39" s="54" t="s">
        <v>599</v>
      </c>
      <c r="K39" s="54">
        <v>1</v>
      </c>
      <c r="L39" s="54">
        <v>1</v>
      </c>
    </row>
    <row r="40" spans="1:12" ht="11.25" customHeight="1">
      <c r="A40" s="73" t="s">
        <v>177</v>
      </c>
      <c r="B40" s="55">
        <v>3</v>
      </c>
      <c r="C40" s="54">
        <v>1</v>
      </c>
      <c r="D40" s="54">
        <v>1</v>
      </c>
      <c r="E40" s="54" t="s">
        <v>599</v>
      </c>
      <c r="F40" s="54" t="s">
        <v>599</v>
      </c>
      <c r="G40" s="54" t="s">
        <v>599</v>
      </c>
      <c r="H40" s="54" t="s">
        <v>599</v>
      </c>
      <c r="I40" s="54" t="s">
        <v>599</v>
      </c>
      <c r="J40" s="54" t="s">
        <v>599</v>
      </c>
      <c r="K40" s="54" t="s">
        <v>599</v>
      </c>
      <c r="L40" s="54">
        <v>1</v>
      </c>
    </row>
    <row r="41" spans="1:12" ht="11.25" customHeight="1">
      <c r="A41" s="73" t="s">
        <v>178</v>
      </c>
      <c r="B41" s="55">
        <v>5</v>
      </c>
      <c r="C41" s="54">
        <v>2</v>
      </c>
      <c r="D41" s="54" t="s">
        <v>599</v>
      </c>
      <c r="E41" s="54" t="s">
        <v>599</v>
      </c>
      <c r="F41" s="54" t="s">
        <v>599</v>
      </c>
      <c r="G41" s="54">
        <v>2</v>
      </c>
      <c r="H41" s="54" t="s">
        <v>599</v>
      </c>
      <c r="I41" s="54" t="s">
        <v>599</v>
      </c>
      <c r="J41" s="54" t="s">
        <v>599</v>
      </c>
      <c r="K41" s="54">
        <v>1</v>
      </c>
      <c r="L41" s="54" t="s">
        <v>599</v>
      </c>
    </row>
    <row r="42" spans="1:12" ht="11.25" customHeight="1">
      <c r="A42" s="152" t="s">
        <v>179</v>
      </c>
      <c r="B42" s="58">
        <v>14</v>
      </c>
      <c r="C42" s="59">
        <v>6</v>
      </c>
      <c r="D42" s="59">
        <v>2</v>
      </c>
      <c r="E42" s="59" t="s">
        <v>599</v>
      </c>
      <c r="F42" s="59">
        <v>3</v>
      </c>
      <c r="G42" s="59" t="s">
        <v>599</v>
      </c>
      <c r="H42" s="59" t="s">
        <v>599</v>
      </c>
      <c r="I42" s="59" t="s">
        <v>599</v>
      </c>
      <c r="J42" s="59">
        <v>1</v>
      </c>
      <c r="K42" s="59" t="s">
        <v>599</v>
      </c>
      <c r="L42" s="59">
        <v>2</v>
      </c>
    </row>
    <row r="43" spans="1:12" ht="11.25" customHeight="1">
      <c r="B43" s="36"/>
      <c r="C43" s="37"/>
      <c r="D43" s="37"/>
      <c r="E43" s="37"/>
      <c r="F43" s="37"/>
      <c r="G43" s="37"/>
      <c r="H43" s="37"/>
      <c r="I43" s="37"/>
      <c r="J43" s="37"/>
      <c r="K43" s="37"/>
      <c r="L43" s="37"/>
    </row>
    <row r="44" spans="1:12" ht="11.25" customHeight="1">
      <c r="B44" s="36"/>
      <c r="C44" s="37"/>
      <c r="D44" s="37"/>
      <c r="E44" s="37"/>
      <c r="F44" s="37"/>
      <c r="G44" s="37"/>
      <c r="H44" s="37"/>
      <c r="I44" s="37"/>
      <c r="J44" s="37"/>
      <c r="K44" s="37"/>
      <c r="L44" s="37"/>
    </row>
    <row r="45" spans="1:12" ht="11.25" customHeight="1">
      <c r="B45" s="36"/>
      <c r="C45" s="37"/>
      <c r="D45" s="37"/>
      <c r="E45" s="37"/>
      <c r="F45" s="37"/>
      <c r="G45" s="37"/>
      <c r="H45" s="37"/>
      <c r="I45" s="37"/>
      <c r="J45" s="37"/>
      <c r="K45" s="37"/>
      <c r="L45" s="37"/>
    </row>
  </sheetData>
  <pageMargins left="0.74803149606299213" right="0.74803149606299213" top="0.98425196850393704" bottom="0.98425196850393704" header="0.51181102362204722" footer="0.51181102362204722"/>
  <pageSetup paperSize="9" scale="61"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65"/>
  <sheetViews>
    <sheetView zoomScaleNormal="100" zoomScaleSheetLayoutView="100" workbookViewId="0">
      <pane ySplit="11" topLeftCell="A12" activePane="bottomLeft" state="frozen"/>
      <selection activeCell="F26" sqref="F26"/>
      <selection pane="bottomLeft"/>
    </sheetView>
  </sheetViews>
  <sheetFormatPr defaultColWidth="9.140625" defaultRowHeight="11.25" customHeight="1"/>
  <cols>
    <col min="1" max="1" width="11.85546875" style="37" customWidth="1"/>
    <col min="2" max="2" width="16.7109375" style="55" customWidth="1"/>
    <col min="3" max="3" width="15.140625" style="54" customWidth="1"/>
    <col min="4" max="4" width="12.85546875" style="54" customWidth="1"/>
    <col min="5" max="5" width="15.140625" style="54" customWidth="1"/>
    <col min="6" max="6" width="12.28515625" style="54" customWidth="1"/>
    <col min="7" max="7" width="16.42578125" style="54" customWidth="1"/>
    <col min="8" max="8" width="11.5703125" style="54" customWidth="1"/>
    <col min="9" max="9" width="11.28515625" style="54" customWidth="1"/>
    <col min="10" max="10" width="8.7109375" style="54" customWidth="1"/>
    <col min="11" max="11" width="11.42578125" style="54" customWidth="1"/>
    <col min="12" max="12" width="17.140625" style="54" customWidth="1"/>
    <col min="13" max="16384" width="9.140625" style="37"/>
  </cols>
  <sheetData>
    <row r="1" spans="1:13" ht="11.25" customHeight="1">
      <c r="A1" s="36" t="s">
        <v>707</v>
      </c>
      <c r="C1" s="55"/>
      <c r="D1" s="55"/>
      <c r="E1" s="55"/>
      <c r="F1" s="55"/>
      <c r="G1" s="55"/>
      <c r="H1" s="55"/>
      <c r="I1" s="55"/>
      <c r="J1" s="55"/>
      <c r="K1" s="55"/>
      <c r="L1" s="55"/>
    </row>
    <row r="2" spans="1:13" ht="11.25" hidden="1" customHeight="1">
      <c r="A2" s="36" t="s">
        <v>302</v>
      </c>
      <c r="C2" s="55"/>
      <c r="D2" s="55"/>
      <c r="E2" s="55"/>
      <c r="F2" s="55"/>
      <c r="G2" s="55"/>
      <c r="H2" s="55"/>
      <c r="I2" s="55"/>
      <c r="J2" s="55"/>
      <c r="K2" s="55"/>
      <c r="L2" s="55"/>
    </row>
    <row r="3" spans="1:13" ht="10.5" customHeight="1">
      <c r="A3" s="38" t="s">
        <v>708</v>
      </c>
      <c r="C3" s="55"/>
      <c r="D3" s="55"/>
      <c r="E3" s="55"/>
      <c r="F3" s="55"/>
      <c r="G3" s="55"/>
      <c r="H3" s="55"/>
      <c r="I3" s="55"/>
      <c r="J3" s="55"/>
      <c r="K3" s="55"/>
      <c r="L3" s="55"/>
    </row>
    <row r="4" spans="1:13" ht="11.25" hidden="1" customHeight="1">
      <c r="A4" s="38" t="s">
        <v>302</v>
      </c>
      <c r="C4" s="55"/>
      <c r="D4" s="55"/>
      <c r="E4" s="55"/>
      <c r="F4" s="55"/>
      <c r="G4" s="55"/>
      <c r="H4" s="55"/>
      <c r="I4" s="55"/>
      <c r="J4" s="55"/>
      <c r="K4" s="55"/>
      <c r="L4" s="55"/>
    </row>
    <row r="5" spans="1:13" ht="11.25" customHeight="1">
      <c r="A5" s="39" t="s">
        <v>302</v>
      </c>
      <c r="B5" s="58"/>
      <c r="C5" s="59"/>
      <c r="D5" s="59"/>
      <c r="E5" s="59"/>
      <c r="F5" s="59"/>
      <c r="G5" s="59"/>
      <c r="H5" s="59"/>
      <c r="I5" s="59"/>
      <c r="J5" s="59"/>
      <c r="K5" s="59"/>
      <c r="L5" s="59"/>
    </row>
    <row r="6" spans="1:13" ht="11.25" customHeight="1">
      <c r="A6" s="61" t="s">
        <v>205</v>
      </c>
      <c r="B6" s="146" t="s">
        <v>286</v>
      </c>
      <c r="C6" s="55"/>
      <c r="D6" s="55"/>
      <c r="E6" s="55"/>
      <c r="F6" s="55"/>
      <c r="G6" s="55"/>
      <c r="H6" s="55"/>
      <c r="I6" s="55"/>
      <c r="J6" s="55"/>
      <c r="K6" s="55"/>
      <c r="L6" s="55"/>
    </row>
    <row r="7" spans="1:13" ht="11.25" customHeight="1">
      <c r="A7" s="62" t="s">
        <v>206</v>
      </c>
      <c r="B7" s="147" t="s">
        <v>288</v>
      </c>
      <c r="C7" s="58"/>
      <c r="D7" s="58"/>
      <c r="E7" s="58"/>
      <c r="F7" s="58"/>
      <c r="G7" s="58"/>
      <c r="H7" s="58"/>
      <c r="I7" s="58"/>
      <c r="J7" s="58"/>
      <c r="K7" s="58"/>
      <c r="L7" s="58"/>
    </row>
    <row r="8" spans="1:13" ht="11.25" customHeight="1">
      <c r="A8" s="61" t="s">
        <v>491</v>
      </c>
      <c r="B8" s="55" t="s">
        <v>143</v>
      </c>
      <c r="C8" s="55" t="s">
        <v>147</v>
      </c>
      <c r="D8" s="55" t="s">
        <v>127</v>
      </c>
      <c r="E8" s="55" t="s">
        <v>149</v>
      </c>
      <c r="F8" s="55" t="s">
        <v>128</v>
      </c>
      <c r="G8" s="55" t="s">
        <v>151</v>
      </c>
      <c r="H8" s="55" t="s">
        <v>129</v>
      </c>
      <c r="I8" s="55" t="s">
        <v>21</v>
      </c>
      <c r="J8" s="55" t="s">
        <v>86</v>
      </c>
      <c r="K8" s="55" t="s">
        <v>155</v>
      </c>
      <c r="L8" s="55" t="s">
        <v>156</v>
      </c>
    </row>
    <row r="9" spans="1:13" ht="11.25" customHeight="1">
      <c r="A9" s="62" t="s">
        <v>492</v>
      </c>
      <c r="B9" s="56" t="s">
        <v>88</v>
      </c>
      <c r="C9" s="56" t="s">
        <v>210</v>
      </c>
      <c r="D9" s="55" t="s">
        <v>130</v>
      </c>
      <c r="E9" s="56" t="s">
        <v>89</v>
      </c>
      <c r="F9" s="55" t="s">
        <v>130</v>
      </c>
      <c r="G9" s="56" t="s">
        <v>90</v>
      </c>
      <c r="H9" s="55" t="s">
        <v>130</v>
      </c>
      <c r="I9" s="56" t="s">
        <v>214</v>
      </c>
      <c r="J9" s="56" t="s">
        <v>91</v>
      </c>
      <c r="K9" s="56" t="s">
        <v>92</v>
      </c>
      <c r="L9" s="56" t="s">
        <v>32</v>
      </c>
    </row>
    <row r="10" spans="1:13" s="38" customFormat="1" ht="11.25" customHeight="1">
      <c r="A10" s="61" t="s">
        <v>493</v>
      </c>
      <c r="B10" s="56"/>
      <c r="C10" s="56" t="s">
        <v>211</v>
      </c>
      <c r="D10" s="56" t="s">
        <v>131</v>
      </c>
      <c r="E10" s="56"/>
      <c r="F10" s="56" t="s">
        <v>213</v>
      </c>
      <c r="G10" s="56"/>
      <c r="H10" s="56" t="s">
        <v>132</v>
      </c>
      <c r="I10" s="56"/>
      <c r="J10" s="56"/>
      <c r="K10" s="56"/>
      <c r="L10" s="56"/>
    </row>
    <row r="11" spans="1:13" ht="11.25" customHeight="1">
      <c r="A11" s="72" t="s">
        <v>494</v>
      </c>
      <c r="B11" s="58"/>
      <c r="C11" s="58"/>
      <c r="D11" s="57" t="s">
        <v>133</v>
      </c>
      <c r="E11" s="58"/>
      <c r="F11" s="57" t="s">
        <v>133</v>
      </c>
      <c r="G11" s="58"/>
      <c r="H11" s="57" t="s">
        <v>133</v>
      </c>
      <c r="I11" s="58"/>
      <c r="J11" s="58"/>
      <c r="K11" s="58"/>
      <c r="L11" s="58"/>
    </row>
    <row r="12" spans="1:13" s="36" customFormat="1" ht="11.25" customHeight="1">
      <c r="A12" s="61"/>
      <c r="B12" s="55"/>
      <c r="C12" s="55"/>
      <c r="D12" s="55"/>
      <c r="E12" s="55"/>
      <c r="F12" s="55"/>
      <c r="G12" s="55"/>
      <c r="H12" s="55"/>
      <c r="I12" s="55"/>
      <c r="J12" s="55"/>
      <c r="K12" s="55"/>
      <c r="L12" s="55"/>
    </row>
    <row r="13" spans="1:13" s="36" customFormat="1" ht="11.25" customHeight="1">
      <c r="A13" s="61" t="s">
        <v>223</v>
      </c>
      <c r="B13" s="55">
        <v>227</v>
      </c>
      <c r="C13" s="55">
        <v>79</v>
      </c>
      <c r="D13" s="55">
        <v>21</v>
      </c>
      <c r="E13" s="55">
        <v>7</v>
      </c>
      <c r="F13" s="55">
        <v>9</v>
      </c>
      <c r="G13" s="55">
        <v>29</v>
      </c>
      <c r="H13" s="55">
        <v>1</v>
      </c>
      <c r="I13" s="55">
        <v>11</v>
      </c>
      <c r="J13" s="55">
        <v>26</v>
      </c>
      <c r="K13" s="55">
        <v>27</v>
      </c>
      <c r="L13" s="55">
        <v>17</v>
      </c>
    </row>
    <row r="14" spans="1:13" ht="11.25" customHeight="1">
      <c r="A14" s="61"/>
      <c r="M14" s="95"/>
    </row>
    <row r="15" spans="1:13" ht="11.25" customHeight="1">
      <c r="A15" s="73" t="s">
        <v>189</v>
      </c>
      <c r="B15" s="95">
        <v>11</v>
      </c>
      <c r="C15" s="370">
        <v>4</v>
      </c>
      <c r="D15" s="370">
        <v>3</v>
      </c>
      <c r="E15" s="370" t="s">
        <v>599</v>
      </c>
      <c r="F15" s="370">
        <v>1</v>
      </c>
      <c r="G15" s="370" t="s">
        <v>599</v>
      </c>
      <c r="H15" s="370" t="s">
        <v>599</v>
      </c>
      <c r="I15" s="370" t="s">
        <v>599</v>
      </c>
      <c r="J15" s="370" t="s">
        <v>599</v>
      </c>
      <c r="K15" s="370">
        <v>1</v>
      </c>
      <c r="L15" s="370">
        <v>2</v>
      </c>
    </row>
    <row r="16" spans="1:13" ht="11.25" customHeight="1">
      <c r="A16" s="73" t="s">
        <v>190</v>
      </c>
      <c r="B16" s="369">
        <v>10</v>
      </c>
      <c r="C16" s="370">
        <v>3</v>
      </c>
      <c r="D16" s="370">
        <v>1</v>
      </c>
      <c r="E16" s="370" t="s">
        <v>599</v>
      </c>
      <c r="F16" s="370" t="s">
        <v>599</v>
      </c>
      <c r="G16" s="370">
        <v>2</v>
      </c>
      <c r="H16" s="370" t="s">
        <v>599</v>
      </c>
      <c r="I16" s="370" t="s">
        <v>599</v>
      </c>
      <c r="J16" s="370" t="s">
        <v>599</v>
      </c>
      <c r="K16" s="370">
        <v>3</v>
      </c>
      <c r="L16" s="370">
        <v>1</v>
      </c>
    </row>
    <row r="17" spans="1:12" ht="11.25" customHeight="1">
      <c r="A17" s="73" t="s">
        <v>191</v>
      </c>
      <c r="B17" s="369">
        <v>12</v>
      </c>
      <c r="C17" s="370">
        <v>7</v>
      </c>
      <c r="D17" s="370">
        <v>2</v>
      </c>
      <c r="E17" s="370" t="s">
        <v>599</v>
      </c>
      <c r="F17" s="370" t="s">
        <v>599</v>
      </c>
      <c r="G17" s="370" t="s">
        <v>599</v>
      </c>
      <c r="H17" s="370" t="s">
        <v>599</v>
      </c>
      <c r="I17" s="370" t="s">
        <v>599</v>
      </c>
      <c r="J17" s="370">
        <v>3</v>
      </c>
      <c r="K17" s="370" t="s">
        <v>599</v>
      </c>
      <c r="L17" s="370" t="s">
        <v>599</v>
      </c>
    </row>
    <row r="18" spans="1:12" ht="11.25" customHeight="1">
      <c r="A18" s="73"/>
    </row>
    <row r="19" spans="1:12" ht="11.25" customHeight="1">
      <c r="A19" s="73" t="s">
        <v>192</v>
      </c>
      <c r="B19" s="369">
        <v>15</v>
      </c>
      <c r="C19" s="370">
        <v>3</v>
      </c>
      <c r="D19" s="370">
        <v>1</v>
      </c>
      <c r="E19" s="370" t="s">
        <v>599</v>
      </c>
      <c r="F19" s="370">
        <v>1</v>
      </c>
      <c r="G19" s="370">
        <v>2</v>
      </c>
      <c r="H19" s="370" t="s">
        <v>599</v>
      </c>
      <c r="I19" s="370">
        <v>1</v>
      </c>
      <c r="J19" s="370">
        <v>4</v>
      </c>
      <c r="K19" s="370">
        <v>3</v>
      </c>
      <c r="L19" s="370" t="s">
        <v>599</v>
      </c>
    </row>
    <row r="20" spans="1:12" ht="11.25" customHeight="1">
      <c r="A20" s="73" t="s">
        <v>193</v>
      </c>
      <c r="B20" s="369">
        <v>22</v>
      </c>
      <c r="C20" s="370">
        <v>5</v>
      </c>
      <c r="D20" s="370">
        <v>2</v>
      </c>
      <c r="E20" s="370">
        <v>1</v>
      </c>
      <c r="F20" s="370" t="s">
        <v>599</v>
      </c>
      <c r="G20" s="370">
        <v>6</v>
      </c>
      <c r="H20" s="370" t="s">
        <v>599</v>
      </c>
      <c r="I20" s="370">
        <v>1</v>
      </c>
      <c r="J20" s="370">
        <v>3</v>
      </c>
      <c r="K20" s="370">
        <v>1</v>
      </c>
      <c r="L20" s="370">
        <v>3</v>
      </c>
    </row>
    <row r="21" spans="1:12" ht="11.25" customHeight="1">
      <c r="A21" s="73" t="s">
        <v>182</v>
      </c>
      <c r="B21" s="369">
        <v>25</v>
      </c>
      <c r="C21" s="370">
        <v>8</v>
      </c>
      <c r="D21" s="370">
        <v>1</v>
      </c>
      <c r="E21" s="370" t="s">
        <v>599</v>
      </c>
      <c r="F21" s="370" t="s">
        <v>599</v>
      </c>
      <c r="G21" s="370">
        <v>7</v>
      </c>
      <c r="H21" s="370">
        <v>1</v>
      </c>
      <c r="I21" s="370">
        <v>4</v>
      </c>
      <c r="J21" s="370">
        <v>1</v>
      </c>
      <c r="K21" s="370">
        <v>3</v>
      </c>
      <c r="L21" s="370" t="s">
        <v>599</v>
      </c>
    </row>
    <row r="22" spans="1:12" ht="11.25" customHeight="1">
      <c r="A22" s="73"/>
    </row>
    <row r="23" spans="1:12" ht="11.25" customHeight="1">
      <c r="A23" s="73" t="s">
        <v>183</v>
      </c>
      <c r="B23" s="55">
        <v>28</v>
      </c>
      <c r="C23" s="54">
        <v>7</v>
      </c>
      <c r="D23" s="54">
        <v>3</v>
      </c>
      <c r="E23" s="54" t="s">
        <v>599</v>
      </c>
      <c r="F23" s="54">
        <v>3</v>
      </c>
      <c r="G23" s="54">
        <v>6</v>
      </c>
      <c r="H23" s="54" t="s">
        <v>599</v>
      </c>
      <c r="I23" s="54">
        <v>2</v>
      </c>
      <c r="J23" s="54">
        <v>5</v>
      </c>
      <c r="K23" s="54" t="s">
        <v>599</v>
      </c>
      <c r="L23" s="54">
        <v>2</v>
      </c>
    </row>
    <row r="24" spans="1:12" ht="11.25" customHeight="1">
      <c r="A24" s="73" t="s">
        <v>184</v>
      </c>
      <c r="B24" s="369">
        <v>24</v>
      </c>
      <c r="C24" s="370">
        <v>8</v>
      </c>
      <c r="D24" s="370">
        <v>2</v>
      </c>
      <c r="E24" s="370">
        <v>1</v>
      </c>
      <c r="F24" s="370" t="s">
        <v>599</v>
      </c>
      <c r="G24" s="370">
        <v>2</v>
      </c>
      <c r="H24" s="370" t="s">
        <v>599</v>
      </c>
      <c r="I24" s="370">
        <v>1</v>
      </c>
      <c r="J24" s="370">
        <v>5</v>
      </c>
      <c r="K24" s="370">
        <v>3</v>
      </c>
      <c r="L24" s="370">
        <v>2</v>
      </c>
    </row>
    <row r="25" spans="1:12" ht="11.25" customHeight="1">
      <c r="A25" s="73" t="s">
        <v>185</v>
      </c>
      <c r="B25" s="369">
        <v>17</v>
      </c>
      <c r="C25" s="370">
        <v>6</v>
      </c>
      <c r="D25" s="370">
        <v>2</v>
      </c>
      <c r="E25" s="370" t="s">
        <v>599</v>
      </c>
      <c r="F25" s="370" t="s">
        <v>599</v>
      </c>
      <c r="G25" s="370">
        <v>3</v>
      </c>
      <c r="H25" s="370" t="s">
        <v>599</v>
      </c>
      <c r="I25" s="370">
        <v>1</v>
      </c>
      <c r="J25" s="370" t="s">
        <v>599</v>
      </c>
      <c r="K25" s="370">
        <v>2</v>
      </c>
      <c r="L25" s="370">
        <v>3</v>
      </c>
    </row>
    <row r="26" spans="1:12" s="42" customFormat="1" ht="11.25" customHeight="1">
      <c r="A26" s="73"/>
      <c r="B26" s="369"/>
      <c r="C26" s="370"/>
      <c r="D26" s="370"/>
      <c r="E26" s="370"/>
      <c r="F26" s="370"/>
      <c r="G26" s="370"/>
      <c r="H26" s="370"/>
      <c r="I26" s="370"/>
      <c r="J26" s="370"/>
      <c r="K26" s="370"/>
      <c r="L26" s="370"/>
    </row>
    <row r="27" spans="1:12" ht="11.25" customHeight="1">
      <c r="A27" s="73" t="s">
        <v>186</v>
      </c>
      <c r="B27" s="369">
        <v>18</v>
      </c>
      <c r="C27" s="370">
        <v>7</v>
      </c>
      <c r="D27" s="370">
        <v>3</v>
      </c>
      <c r="E27" s="370" t="s">
        <v>599</v>
      </c>
      <c r="F27" s="370" t="s">
        <v>599</v>
      </c>
      <c r="G27" s="370">
        <v>1</v>
      </c>
      <c r="H27" s="370" t="s">
        <v>599</v>
      </c>
      <c r="I27" s="370">
        <v>1</v>
      </c>
      <c r="J27" s="370">
        <v>1</v>
      </c>
      <c r="K27" s="370">
        <v>2</v>
      </c>
      <c r="L27" s="370">
        <v>3</v>
      </c>
    </row>
    <row r="28" spans="1:12" ht="11.25" customHeight="1">
      <c r="A28" s="73" t="s">
        <v>187</v>
      </c>
      <c r="B28" s="369">
        <v>28</v>
      </c>
      <c r="C28" s="370">
        <v>12</v>
      </c>
      <c r="D28" s="370" t="s">
        <v>599</v>
      </c>
      <c r="E28" s="370">
        <v>3</v>
      </c>
      <c r="F28" s="370">
        <v>2</v>
      </c>
      <c r="G28" s="370" t="s">
        <v>599</v>
      </c>
      <c r="H28" s="370" t="s">
        <v>599</v>
      </c>
      <c r="I28" s="370" t="s">
        <v>599</v>
      </c>
      <c r="J28" s="370">
        <v>3</v>
      </c>
      <c r="K28" s="370">
        <v>7</v>
      </c>
      <c r="L28" s="370">
        <v>1</v>
      </c>
    </row>
    <row r="29" spans="1:12" s="42" customFormat="1" ht="11.25" customHeight="1">
      <c r="A29" s="152" t="s">
        <v>188</v>
      </c>
      <c r="B29" s="55">
        <v>17</v>
      </c>
      <c r="C29" s="54">
        <v>9</v>
      </c>
      <c r="D29" s="54">
        <v>1</v>
      </c>
      <c r="E29" s="54">
        <v>2</v>
      </c>
      <c r="F29" s="54">
        <v>2</v>
      </c>
      <c r="G29" s="54" t="s">
        <v>599</v>
      </c>
      <c r="H29" s="54" t="s">
        <v>599</v>
      </c>
      <c r="I29" s="54" t="s">
        <v>599</v>
      </c>
      <c r="J29" s="54">
        <v>1</v>
      </c>
      <c r="K29" s="54">
        <v>2</v>
      </c>
      <c r="L29" s="54" t="s">
        <v>599</v>
      </c>
    </row>
    <row r="30" spans="1:12" s="42" customFormat="1" ht="11.25" customHeight="1">
      <c r="A30" s="73"/>
      <c r="B30" s="371"/>
      <c r="C30" s="372"/>
      <c r="D30" s="372"/>
      <c r="E30" s="372"/>
      <c r="F30" s="372"/>
      <c r="G30" s="372"/>
      <c r="H30" s="372"/>
      <c r="I30" s="372"/>
      <c r="J30" s="372"/>
      <c r="K30" s="372"/>
      <c r="L30" s="372"/>
    </row>
    <row r="31" spans="1:12" s="36" customFormat="1" ht="11.25" customHeight="1">
      <c r="A31" s="61" t="s">
        <v>223</v>
      </c>
      <c r="B31" s="369">
        <v>227</v>
      </c>
      <c r="C31" s="369">
        <v>79</v>
      </c>
      <c r="D31" s="369">
        <v>21</v>
      </c>
      <c r="E31" s="369">
        <v>7</v>
      </c>
      <c r="F31" s="369">
        <v>9</v>
      </c>
      <c r="G31" s="369">
        <v>29</v>
      </c>
      <c r="H31" s="369">
        <v>1</v>
      </c>
      <c r="I31" s="369">
        <v>11</v>
      </c>
      <c r="J31" s="369">
        <v>26</v>
      </c>
      <c r="K31" s="369">
        <v>27</v>
      </c>
      <c r="L31" s="369">
        <v>17</v>
      </c>
    </row>
    <row r="32" spans="1:12" s="36" customFormat="1" ht="11.25" customHeight="1">
      <c r="A32" s="61"/>
      <c r="B32" s="55"/>
      <c r="C32" s="55"/>
      <c r="D32" s="55"/>
      <c r="E32" s="55"/>
      <c r="F32" s="55"/>
      <c r="G32" s="55"/>
      <c r="H32" s="55"/>
      <c r="I32" s="55"/>
      <c r="J32" s="55"/>
      <c r="K32" s="55"/>
      <c r="L32" s="55"/>
    </row>
    <row r="33" spans="1:12" s="42" customFormat="1" ht="11.25" customHeight="1">
      <c r="A33" s="73" t="s">
        <v>403</v>
      </c>
      <c r="B33" s="373">
        <v>32</v>
      </c>
      <c r="C33" s="374">
        <v>12</v>
      </c>
      <c r="D33" s="374">
        <v>2</v>
      </c>
      <c r="E33" s="374">
        <v>2</v>
      </c>
      <c r="F33" s="374">
        <v>3</v>
      </c>
      <c r="G33" s="374">
        <v>2</v>
      </c>
      <c r="H33" s="374" t="s">
        <v>599</v>
      </c>
      <c r="I33" s="374">
        <v>4</v>
      </c>
      <c r="J33" s="374">
        <v>3</v>
      </c>
      <c r="K33" s="374">
        <v>3</v>
      </c>
      <c r="L33" s="374">
        <v>1</v>
      </c>
    </row>
    <row r="34" spans="1:12" s="42" customFormat="1" ht="11.25" customHeight="1">
      <c r="A34" s="73" t="s">
        <v>404</v>
      </c>
      <c r="B34" s="373">
        <v>23</v>
      </c>
      <c r="C34" s="374">
        <v>9</v>
      </c>
      <c r="D34" s="374">
        <v>3</v>
      </c>
      <c r="E34" s="374" t="s">
        <v>599</v>
      </c>
      <c r="F34" s="374" t="s">
        <v>599</v>
      </c>
      <c r="G34" s="374">
        <v>3</v>
      </c>
      <c r="H34" s="374" t="s">
        <v>599</v>
      </c>
      <c r="I34" s="374">
        <v>2</v>
      </c>
      <c r="J34" s="374">
        <v>3</v>
      </c>
      <c r="K34" s="374">
        <v>2</v>
      </c>
      <c r="L34" s="374">
        <v>1</v>
      </c>
    </row>
    <row r="35" spans="1:12" s="42" customFormat="1" ht="11.25" customHeight="1">
      <c r="A35" s="73" t="s">
        <v>405</v>
      </c>
      <c r="B35" s="373">
        <v>28</v>
      </c>
      <c r="C35" s="374">
        <v>14</v>
      </c>
      <c r="D35" s="374">
        <v>5</v>
      </c>
      <c r="E35" s="374">
        <v>1</v>
      </c>
      <c r="F35" s="374">
        <v>2</v>
      </c>
      <c r="G35" s="374">
        <v>3</v>
      </c>
      <c r="H35" s="374" t="s">
        <v>599</v>
      </c>
      <c r="I35" s="374">
        <v>1</v>
      </c>
      <c r="J35" s="374" t="s">
        <v>599</v>
      </c>
      <c r="K35" s="374">
        <v>2</v>
      </c>
      <c r="L35" s="374" t="s">
        <v>599</v>
      </c>
    </row>
    <row r="36" spans="1:12" s="42" customFormat="1" ht="11.25" customHeight="1">
      <c r="A36" s="73" t="s">
        <v>406</v>
      </c>
      <c r="B36" s="373">
        <v>36</v>
      </c>
      <c r="C36" s="374">
        <v>11</v>
      </c>
      <c r="D36" s="374">
        <v>4</v>
      </c>
      <c r="E36" s="374">
        <v>2</v>
      </c>
      <c r="F36" s="374">
        <v>1</v>
      </c>
      <c r="G36" s="374">
        <v>8</v>
      </c>
      <c r="H36" s="374" t="s">
        <v>599</v>
      </c>
      <c r="I36" s="374" t="s">
        <v>599</v>
      </c>
      <c r="J36" s="374">
        <v>5</v>
      </c>
      <c r="K36" s="374">
        <v>1</v>
      </c>
      <c r="L36" s="374">
        <v>4</v>
      </c>
    </row>
    <row r="37" spans="1:12" s="42" customFormat="1" ht="11.25" customHeight="1">
      <c r="A37" s="73" t="s">
        <v>407</v>
      </c>
      <c r="B37" s="373">
        <v>43</v>
      </c>
      <c r="C37" s="374">
        <v>14</v>
      </c>
      <c r="D37" s="374">
        <v>3</v>
      </c>
      <c r="E37" s="374">
        <v>2</v>
      </c>
      <c r="F37" s="374" t="s">
        <v>599</v>
      </c>
      <c r="G37" s="374">
        <v>3</v>
      </c>
      <c r="H37" s="374">
        <v>1</v>
      </c>
      <c r="I37" s="374">
        <v>1</v>
      </c>
      <c r="J37" s="374">
        <v>7</v>
      </c>
      <c r="K37" s="374">
        <v>8</v>
      </c>
      <c r="L37" s="374">
        <v>4</v>
      </c>
    </row>
    <row r="38" spans="1:12" s="42" customFormat="1" ht="11.25" customHeight="1">
      <c r="A38" s="73" t="s">
        <v>408</v>
      </c>
      <c r="B38" s="373">
        <v>42</v>
      </c>
      <c r="C38" s="374">
        <v>13</v>
      </c>
      <c r="D38" s="374">
        <v>2</v>
      </c>
      <c r="E38" s="374" t="s">
        <v>599</v>
      </c>
      <c r="F38" s="374">
        <v>3</v>
      </c>
      <c r="G38" s="374">
        <v>3</v>
      </c>
      <c r="H38" s="374" t="s">
        <v>599</v>
      </c>
      <c r="I38" s="374">
        <v>2</v>
      </c>
      <c r="J38" s="374">
        <v>5</v>
      </c>
      <c r="K38" s="374">
        <v>9</v>
      </c>
      <c r="L38" s="374">
        <v>5</v>
      </c>
    </row>
    <row r="39" spans="1:12" s="42" customFormat="1" ht="11.25" customHeight="1">
      <c r="A39" s="152" t="s">
        <v>409</v>
      </c>
      <c r="B39" s="375">
        <v>23</v>
      </c>
      <c r="C39" s="376">
        <v>6</v>
      </c>
      <c r="D39" s="376">
        <v>2</v>
      </c>
      <c r="E39" s="376" t="s">
        <v>599</v>
      </c>
      <c r="F39" s="376" t="s">
        <v>599</v>
      </c>
      <c r="G39" s="376">
        <v>7</v>
      </c>
      <c r="H39" s="376" t="s">
        <v>599</v>
      </c>
      <c r="I39" s="376">
        <v>1</v>
      </c>
      <c r="J39" s="376">
        <v>3</v>
      </c>
      <c r="K39" s="376">
        <v>2</v>
      </c>
      <c r="L39" s="376">
        <v>2</v>
      </c>
    </row>
    <row r="40" spans="1:12" ht="12" customHeight="1">
      <c r="A40" s="73"/>
      <c r="B40" s="373"/>
      <c r="C40" s="374"/>
      <c r="D40" s="374"/>
      <c r="E40" s="374"/>
      <c r="F40" s="374"/>
      <c r="G40" s="374"/>
      <c r="H40" s="374"/>
      <c r="I40" s="374"/>
      <c r="J40" s="374"/>
      <c r="K40" s="374"/>
      <c r="L40" s="374"/>
    </row>
    <row r="41" spans="1:12" s="36" customFormat="1" ht="11.25" customHeight="1">
      <c r="A41" s="61" t="s">
        <v>223</v>
      </c>
      <c r="B41" s="55">
        <v>227</v>
      </c>
      <c r="C41" s="55">
        <v>79</v>
      </c>
      <c r="D41" s="55">
        <v>21</v>
      </c>
      <c r="E41" s="55">
        <v>7</v>
      </c>
      <c r="F41" s="55">
        <v>9</v>
      </c>
      <c r="G41" s="55">
        <v>29</v>
      </c>
      <c r="H41" s="55">
        <v>1</v>
      </c>
      <c r="I41" s="55">
        <v>11</v>
      </c>
      <c r="J41" s="55">
        <v>26</v>
      </c>
      <c r="K41" s="55">
        <v>27</v>
      </c>
      <c r="L41" s="55">
        <v>17</v>
      </c>
    </row>
    <row r="42" spans="1:12" s="36" customFormat="1" ht="11.25" customHeight="1">
      <c r="A42" s="61"/>
      <c r="B42" s="55"/>
      <c r="C42" s="55"/>
      <c r="D42" s="55"/>
      <c r="E42" s="55"/>
      <c r="F42" s="55"/>
      <c r="G42" s="55"/>
      <c r="H42" s="55"/>
      <c r="I42" s="55"/>
      <c r="J42" s="55"/>
      <c r="K42" s="55"/>
      <c r="L42" s="55"/>
    </row>
    <row r="43" spans="1:12" ht="11.25" customHeight="1">
      <c r="A43" s="73" t="s">
        <v>239</v>
      </c>
      <c r="B43" s="369">
        <v>7</v>
      </c>
      <c r="C43" s="370">
        <v>1</v>
      </c>
      <c r="D43" s="370" t="s">
        <v>599</v>
      </c>
      <c r="E43" s="370" t="s">
        <v>599</v>
      </c>
      <c r="F43" s="370" t="s">
        <v>599</v>
      </c>
      <c r="G43" s="370" t="s">
        <v>599</v>
      </c>
      <c r="H43" s="370" t="s">
        <v>599</v>
      </c>
      <c r="I43" s="370">
        <v>1</v>
      </c>
      <c r="J43" s="370" t="s">
        <v>599</v>
      </c>
      <c r="K43" s="370">
        <v>1</v>
      </c>
      <c r="L43" s="370">
        <v>4</v>
      </c>
    </row>
    <row r="44" spans="1:12" ht="11.25" customHeight="1">
      <c r="A44" s="73" t="s">
        <v>240</v>
      </c>
      <c r="B44" s="369">
        <v>7</v>
      </c>
      <c r="C44" s="370">
        <v>3</v>
      </c>
      <c r="D44" s="370" t="s">
        <v>599</v>
      </c>
      <c r="E44" s="370">
        <v>1</v>
      </c>
      <c r="F44" s="370" t="s">
        <v>599</v>
      </c>
      <c r="G44" s="370" t="s">
        <v>599</v>
      </c>
      <c r="H44" s="370" t="s">
        <v>599</v>
      </c>
      <c r="I44" s="370" t="s">
        <v>599</v>
      </c>
      <c r="J44" s="370" t="s">
        <v>599</v>
      </c>
      <c r="K44" s="370">
        <v>3</v>
      </c>
      <c r="L44" s="370" t="s">
        <v>599</v>
      </c>
    </row>
    <row r="45" spans="1:12" ht="11.25" customHeight="1">
      <c r="A45" s="73" t="s">
        <v>241</v>
      </c>
      <c r="B45" s="373">
        <v>12</v>
      </c>
      <c r="C45" s="374">
        <v>6</v>
      </c>
      <c r="D45" s="374" t="s">
        <v>599</v>
      </c>
      <c r="E45" s="374">
        <v>1</v>
      </c>
      <c r="F45" s="374">
        <v>3</v>
      </c>
      <c r="G45" s="374" t="s">
        <v>599</v>
      </c>
      <c r="H45" s="374" t="s">
        <v>599</v>
      </c>
      <c r="I45" s="374">
        <v>1</v>
      </c>
      <c r="J45" s="374">
        <v>1</v>
      </c>
      <c r="K45" s="374" t="s">
        <v>599</v>
      </c>
      <c r="L45" s="374" t="s">
        <v>599</v>
      </c>
    </row>
    <row r="46" spans="1:12" ht="11.25" customHeight="1">
      <c r="A46" s="73" t="s">
        <v>242</v>
      </c>
      <c r="B46" s="373">
        <v>19</v>
      </c>
      <c r="C46" s="374">
        <v>9</v>
      </c>
      <c r="D46" s="374">
        <v>1</v>
      </c>
      <c r="E46" s="374" t="s">
        <v>599</v>
      </c>
      <c r="F46" s="374" t="s">
        <v>599</v>
      </c>
      <c r="G46" s="374">
        <v>3</v>
      </c>
      <c r="H46" s="374" t="s">
        <v>599</v>
      </c>
      <c r="I46" s="374">
        <v>1</v>
      </c>
      <c r="J46" s="374">
        <v>1</v>
      </c>
      <c r="K46" s="374">
        <v>4</v>
      </c>
      <c r="L46" s="374" t="s">
        <v>599</v>
      </c>
    </row>
    <row r="47" spans="1:12" ht="11.25" customHeight="1">
      <c r="A47" s="73" t="s">
        <v>243</v>
      </c>
      <c r="B47" s="373">
        <v>16</v>
      </c>
      <c r="C47" s="374">
        <v>6</v>
      </c>
      <c r="D47" s="374" t="s">
        <v>599</v>
      </c>
      <c r="E47" s="374" t="s">
        <v>599</v>
      </c>
      <c r="F47" s="374" t="s">
        <v>599</v>
      </c>
      <c r="G47" s="374">
        <v>3</v>
      </c>
      <c r="H47" s="374" t="s">
        <v>599</v>
      </c>
      <c r="I47" s="374" t="s">
        <v>599</v>
      </c>
      <c r="J47" s="374">
        <v>3</v>
      </c>
      <c r="K47" s="374">
        <v>3</v>
      </c>
      <c r="L47" s="374">
        <v>1</v>
      </c>
    </row>
    <row r="48" spans="1:12" ht="11.25" customHeight="1">
      <c r="A48" s="73" t="s">
        <v>244</v>
      </c>
      <c r="B48" s="373">
        <v>19</v>
      </c>
      <c r="C48" s="374">
        <v>9</v>
      </c>
      <c r="D48" s="374">
        <v>1</v>
      </c>
      <c r="E48" s="374">
        <v>1</v>
      </c>
      <c r="F48" s="374" t="s">
        <v>599</v>
      </c>
      <c r="G48" s="374">
        <v>2</v>
      </c>
      <c r="H48" s="374" t="s">
        <v>599</v>
      </c>
      <c r="I48" s="374">
        <v>1</v>
      </c>
      <c r="J48" s="374">
        <v>2</v>
      </c>
      <c r="K48" s="374">
        <v>3</v>
      </c>
      <c r="L48" s="374" t="s">
        <v>599</v>
      </c>
    </row>
    <row r="49" spans="1:12" ht="11.25" customHeight="1">
      <c r="A49" s="73"/>
    </row>
    <row r="50" spans="1:12" ht="11.25" customHeight="1">
      <c r="A50" s="73" t="s">
        <v>245</v>
      </c>
      <c r="B50" s="373">
        <v>31</v>
      </c>
      <c r="C50" s="374">
        <v>16</v>
      </c>
      <c r="D50" s="374">
        <v>2</v>
      </c>
      <c r="E50" s="374">
        <v>1</v>
      </c>
      <c r="F50" s="374">
        <v>2</v>
      </c>
      <c r="G50" s="374">
        <v>1</v>
      </c>
      <c r="H50" s="374" t="s">
        <v>599</v>
      </c>
      <c r="I50" s="374" t="s">
        <v>599</v>
      </c>
      <c r="J50" s="374">
        <v>7</v>
      </c>
      <c r="K50" s="374">
        <v>2</v>
      </c>
      <c r="L50" s="374" t="s">
        <v>599</v>
      </c>
    </row>
    <row r="51" spans="1:12" ht="11.25" customHeight="1">
      <c r="A51" s="73" t="s">
        <v>246</v>
      </c>
      <c r="B51" s="373">
        <v>32</v>
      </c>
      <c r="C51" s="374">
        <v>9</v>
      </c>
      <c r="D51" s="374">
        <v>4</v>
      </c>
      <c r="E51" s="374" t="s">
        <v>599</v>
      </c>
      <c r="F51" s="374">
        <v>1</v>
      </c>
      <c r="G51" s="374">
        <v>4</v>
      </c>
      <c r="H51" s="374" t="s">
        <v>599</v>
      </c>
      <c r="I51" s="374">
        <v>4</v>
      </c>
      <c r="J51" s="374">
        <v>2</v>
      </c>
      <c r="K51" s="374">
        <v>7</v>
      </c>
      <c r="L51" s="374">
        <v>1</v>
      </c>
    </row>
    <row r="52" spans="1:12" ht="11.25" customHeight="1">
      <c r="A52" s="73" t="s">
        <v>247</v>
      </c>
      <c r="B52" s="373">
        <v>22</v>
      </c>
      <c r="C52" s="374">
        <v>5</v>
      </c>
      <c r="D52" s="374">
        <v>4</v>
      </c>
      <c r="E52" s="374">
        <v>1</v>
      </c>
      <c r="F52" s="374">
        <v>2</v>
      </c>
      <c r="G52" s="374">
        <v>3</v>
      </c>
      <c r="H52" s="374" t="s">
        <v>599</v>
      </c>
      <c r="I52" s="374">
        <v>1</v>
      </c>
      <c r="J52" s="374">
        <v>3</v>
      </c>
      <c r="K52" s="374">
        <v>2</v>
      </c>
      <c r="L52" s="374">
        <v>1</v>
      </c>
    </row>
    <row r="53" spans="1:12" ht="11.25" customHeight="1">
      <c r="A53" s="73" t="s">
        <v>248</v>
      </c>
      <c r="B53" s="55">
        <v>18</v>
      </c>
      <c r="C53" s="54">
        <v>5</v>
      </c>
      <c r="D53" s="54">
        <v>3</v>
      </c>
      <c r="E53" s="54">
        <v>2</v>
      </c>
      <c r="F53" s="54" t="s">
        <v>599</v>
      </c>
      <c r="G53" s="54">
        <v>4</v>
      </c>
      <c r="H53" s="54" t="s">
        <v>599</v>
      </c>
      <c r="I53" s="54">
        <v>1</v>
      </c>
      <c r="J53" s="54">
        <v>2</v>
      </c>
      <c r="K53" s="54">
        <v>1</v>
      </c>
      <c r="L53" s="54" t="s">
        <v>599</v>
      </c>
    </row>
    <row r="54" spans="1:12" ht="11.25" customHeight="1">
      <c r="A54" s="73" t="s">
        <v>249</v>
      </c>
      <c r="B54" s="55">
        <v>13</v>
      </c>
      <c r="C54" s="54">
        <v>3</v>
      </c>
      <c r="D54" s="54">
        <v>3</v>
      </c>
      <c r="E54" s="54" t="s">
        <v>599</v>
      </c>
      <c r="F54" s="54" t="s">
        <v>599</v>
      </c>
      <c r="G54" s="54">
        <v>5</v>
      </c>
      <c r="H54" s="54" t="s">
        <v>599</v>
      </c>
      <c r="I54" s="54" t="s">
        <v>599</v>
      </c>
      <c r="J54" s="54">
        <v>1</v>
      </c>
      <c r="K54" s="54">
        <v>1</v>
      </c>
      <c r="L54" s="54" t="s">
        <v>599</v>
      </c>
    </row>
    <row r="55" spans="1:12" ht="11.25" customHeight="1">
      <c r="A55" s="73" t="s">
        <v>250</v>
      </c>
      <c r="B55" s="373">
        <v>18</v>
      </c>
      <c r="C55" s="374">
        <v>6</v>
      </c>
      <c r="D55" s="374">
        <v>3</v>
      </c>
      <c r="E55" s="374" t="s">
        <v>599</v>
      </c>
      <c r="F55" s="374">
        <v>1</v>
      </c>
      <c r="G55" s="374">
        <v>4</v>
      </c>
      <c r="H55" s="374">
        <v>1</v>
      </c>
      <c r="I55" s="374">
        <v>1</v>
      </c>
      <c r="J55" s="374" t="s">
        <v>599</v>
      </c>
      <c r="K55" s="374" t="s">
        <v>599</v>
      </c>
      <c r="L55" s="374">
        <v>2</v>
      </c>
    </row>
    <row r="56" spans="1:12" ht="11.25" customHeight="1">
      <c r="A56" s="152" t="s">
        <v>251</v>
      </c>
      <c r="B56" s="375">
        <v>13</v>
      </c>
      <c r="C56" s="376">
        <v>1</v>
      </c>
      <c r="D56" s="376" t="s">
        <v>599</v>
      </c>
      <c r="E56" s="376" t="s">
        <v>599</v>
      </c>
      <c r="F56" s="376" t="s">
        <v>599</v>
      </c>
      <c r="G56" s="376" t="s">
        <v>599</v>
      </c>
      <c r="H56" s="376" t="s">
        <v>599</v>
      </c>
      <c r="I56" s="376" t="s">
        <v>599</v>
      </c>
      <c r="J56" s="376">
        <v>4</v>
      </c>
      <c r="K56" s="376" t="s">
        <v>599</v>
      </c>
      <c r="L56" s="376">
        <v>8</v>
      </c>
    </row>
    <row r="57" spans="1:12" ht="11.25" customHeight="1">
      <c r="B57" s="377"/>
      <c r="C57" s="109"/>
      <c r="D57" s="109"/>
      <c r="E57" s="109"/>
      <c r="F57" s="109"/>
      <c r="G57" s="109"/>
      <c r="H57" s="109"/>
      <c r="I57" s="109"/>
      <c r="J57" s="109"/>
      <c r="K57" s="109"/>
      <c r="L57" s="109"/>
    </row>
    <row r="58" spans="1:12" ht="11.25" customHeight="1">
      <c r="B58" s="377"/>
      <c r="C58" s="109"/>
      <c r="D58" s="109"/>
      <c r="E58" s="109"/>
      <c r="F58" s="109"/>
      <c r="G58" s="109"/>
      <c r="H58" s="109"/>
      <c r="I58" s="109"/>
      <c r="J58" s="109"/>
      <c r="K58" s="109"/>
      <c r="L58" s="109"/>
    </row>
    <row r="59" spans="1:12" ht="11.25" customHeight="1">
      <c r="B59" s="377"/>
      <c r="C59" s="109"/>
      <c r="D59" s="109"/>
      <c r="E59" s="109"/>
      <c r="F59" s="109"/>
      <c r="G59" s="109"/>
      <c r="H59" s="109"/>
      <c r="I59" s="109"/>
      <c r="J59" s="109"/>
      <c r="K59" s="109"/>
      <c r="L59" s="109"/>
    </row>
    <row r="60" spans="1:12" ht="11.25" customHeight="1">
      <c r="B60" s="377"/>
      <c r="C60" s="109"/>
      <c r="D60" s="109"/>
      <c r="E60" s="109"/>
      <c r="F60" s="109"/>
      <c r="G60" s="109"/>
      <c r="H60" s="109"/>
      <c r="I60" s="109"/>
      <c r="J60" s="109"/>
      <c r="K60" s="109"/>
      <c r="L60" s="109"/>
    </row>
    <row r="61" spans="1:12" ht="11.25" customHeight="1">
      <c r="B61" s="377"/>
      <c r="C61" s="109"/>
      <c r="D61" s="109"/>
      <c r="E61" s="109"/>
      <c r="F61" s="109"/>
      <c r="G61" s="109"/>
      <c r="H61" s="109"/>
      <c r="I61" s="109"/>
      <c r="J61" s="109"/>
      <c r="K61" s="109"/>
      <c r="L61" s="109"/>
    </row>
    <row r="62" spans="1:12" ht="11.25" customHeight="1">
      <c r="B62" s="377"/>
      <c r="C62" s="109"/>
      <c r="D62" s="109"/>
      <c r="E62" s="109"/>
      <c r="F62" s="109"/>
      <c r="G62" s="109"/>
      <c r="H62" s="109"/>
      <c r="I62" s="109"/>
      <c r="J62" s="109"/>
      <c r="K62" s="109"/>
      <c r="L62" s="109"/>
    </row>
    <row r="63" spans="1:12" ht="11.25" customHeight="1">
      <c r="B63" s="377"/>
      <c r="C63" s="109"/>
      <c r="D63" s="109"/>
      <c r="E63" s="109"/>
      <c r="F63" s="109"/>
      <c r="G63" s="109"/>
      <c r="H63" s="109"/>
      <c r="I63" s="109"/>
      <c r="J63" s="109"/>
      <c r="K63" s="109"/>
      <c r="L63" s="109"/>
    </row>
    <row r="64" spans="1:12" ht="11.25" customHeight="1">
      <c r="B64" s="377"/>
      <c r="C64" s="109"/>
      <c r="D64" s="109"/>
      <c r="E64" s="109"/>
      <c r="F64" s="109"/>
      <c r="G64" s="109"/>
      <c r="H64" s="109"/>
      <c r="I64" s="109"/>
      <c r="J64" s="109"/>
      <c r="K64" s="109"/>
      <c r="L64" s="109"/>
    </row>
    <row r="65" spans="2:12" ht="11.25" customHeight="1">
      <c r="B65" s="377"/>
      <c r="C65" s="109"/>
      <c r="D65" s="109"/>
      <c r="E65" s="109"/>
      <c r="F65" s="109"/>
      <c r="G65" s="109"/>
      <c r="H65" s="109"/>
      <c r="I65" s="109"/>
      <c r="J65" s="109"/>
      <c r="K65" s="109"/>
      <c r="L65" s="109"/>
    </row>
  </sheetData>
  <pageMargins left="0.74803149606299213" right="0.74803149606299213" top="0.98425196850393704" bottom="0.98425196850393704" header="0.51181102362204722" footer="0.51181102362204722"/>
  <pageSetup paperSize="9" scale="61"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74"/>
  <sheetViews>
    <sheetView zoomScaleNormal="100" zoomScaleSheetLayoutView="100" workbookViewId="0">
      <pane ySplit="13" topLeftCell="A14" activePane="bottomLeft" state="frozen"/>
      <selection activeCell="F26" sqref="F26"/>
      <selection pane="bottomLeft"/>
    </sheetView>
  </sheetViews>
  <sheetFormatPr defaultColWidth="9.140625" defaultRowHeight="11.25" customHeight="1"/>
  <cols>
    <col min="1" max="1" width="22.7109375" style="73" customWidth="1"/>
    <col min="2" max="2" width="16.28515625" style="105" customWidth="1"/>
    <col min="3" max="3" width="14.5703125" style="104" customWidth="1"/>
    <col min="4" max="4" width="14" style="104" customWidth="1"/>
    <col min="5" max="5" width="15" style="104" customWidth="1"/>
    <col min="6" max="6" width="11" style="104" customWidth="1"/>
    <col min="7" max="7" width="16.42578125" style="104" customWidth="1"/>
    <col min="8" max="9" width="12.140625" style="104" customWidth="1"/>
    <col min="10" max="10" width="10" style="104" customWidth="1"/>
    <col min="11" max="11" width="11" style="104" customWidth="1"/>
    <col min="12" max="12" width="17.5703125" style="104" customWidth="1"/>
    <col min="13" max="16384" width="9.140625" style="73"/>
  </cols>
  <sheetData>
    <row r="1" spans="1:14" s="37" customFormat="1" ht="11.25" customHeight="1">
      <c r="A1" s="36" t="s">
        <v>709</v>
      </c>
      <c r="B1" s="55"/>
      <c r="C1" s="55"/>
      <c r="D1" s="55"/>
      <c r="E1" s="55"/>
      <c r="F1" s="55"/>
      <c r="G1" s="55"/>
      <c r="H1" s="55"/>
      <c r="I1" s="55"/>
      <c r="J1" s="55"/>
      <c r="K1" s="55"/>
      <c r="L1" s="55"/>
    </row>
    <row r="2" spans="1:14" s="37" customFormat="1" ht="11.25" hidden="1" customHeight="1">
      <c r="A2" s="36" t="s">
        <v>302</v>
      </c>
      <c r="B2" s="55"/>
      <c r="C2" s="55"/>
      <c r="D2" s="55"/>
      <c r="E2" s="55"/>
      <c r="F2" s="55"/>
      <c r="G2" s="55"/>
      <c r="H2" s="55"/>
      <c r="I2" s="55"/>
      <c r="J2" s="55"/>
      <c r="K2" s="55"/>
      <c r="L2" s="55"/>
    </row>
    <row r="3" spans="1:14" s="37" customFormat="1" ht="11.25" customHeight="1">
      <c r="A3" s="38" t="s">
        <v>710</v>
      </c>
      <c r="B3" s="55"/>
      <c r="C3" s="55"/>
      <c r="D3" s="55"/>
      <c r="E3" s="55"/>
      <c r="F3" s="55"/>
      <c r="G3" s="55"/>
      <c r="H3" s="55"/>
      <c r="I3" s="55"/>
      <c r="J3" s="55"/>
      <c r="K3" s="55"/>
      <c r="L3" s="55"/>
    </row>
    <row r="4" spans="1:14" s="37" customFormat="1" ht="11.25" hidden="1" customHeight="1">
      <c r="A4" s="38" t="s">
        <v>302</v>
      </c>
      <c r="B4" s="55"/>
      <c r="C4" s="55"/>
      <c r="D4" s="55"/>
      <c r="E4" s="55"/>
      <c r="F4" s="55"/>
      <c r="G4" s="55"/>
      <c r="H4" s="55"/>
      <c r="I4" s="55"/>
      <c r="J4" s="55"/>
      <c r="K4" s="55"/>
      <c r="L4" s="55"/>
    </row>
    <row r="5" spans="1:14" s="37" customFormat="1" ht="11.25" customHeight="1">
      <c r="A5" s="39" t="s">
        <v>302</v>
      </c>
      <c r="B5" s="58"/>
      <c r="C5" s="59"/>
      <c r="D5" s="59"/>
      <c r="E5" s="59"/>
      <c r="F5" s="59"/>
      <c r="G5" s="59"/>
      <c r="H5" s="59"/>
      <c r="I5" s="59"/>
      <c r="J5" s="59"/>
      <c r="K5" s="59"/>
      <c r="L5" s="59"/>
    </row>
    <row r="6" spans="1:14" s="37" customFormat="1" ht="11.25" customHeight="1">
      <c r="A6" s="36" t="s">
        <v>504</v>
      </c>
      <c r="B6" s="146" t="s">
        <v>286</v>
      </c>
      <c r="C6" s="55"/>
      <c r="D6" s="55"/>
      <c r="E6" s="55"/>
      <c r="F6" s="55"/>
      <c r="G6" s="55"/>
      <c r="H6" s="55"/>
      <c r="I6" s="55"/>
      <c r="J6" s="55"/>
      <c r="K6" s="55"/>
      <c r="L6" s="55"/>
    </row>
    <row r="7" spans="1:14" s="37" customFormat="1" ht="11.25" customHeight="1">
      <c r="A7" s="38" t="s">
        <v>505</v>
      </c>
      <c r="B7" s="147" t="s">
        <v>288</v>
      </c>
      <c r="C7" s="58"/>
      <c r="D7" s="58"/>
      <c r="E7" s="58"/>
      <c r="F7" s="58"/>
      <c r="G7" s="58"/>
      <c r="H7" s="58"/>
      <c r="I7" s="58"/>
      <c r="J7" s="58"/>
      <c r="K7" s="58"/>
      <c r="L7" s="58"/>
    </row>
    <row r="8" spans="1:14" s="37" customFormat="1" ht="11.25" customHeight="1">
      <c r="A8" s="36"/>
      <c r="B8" s="55" t="s">
        <v>143</v>
      </c>
      <c r="C8" s="55" t="s">
        <v>147</v>
      </c>
      <c r="D8" s="55" t="s">
        <v>127</v>
      </c>
      <c r="E8" s="55" t="s">
        <v>149</v>
      </c>
      <c r="F8" s="55" t="s">
        <v>128</v>
      </c>
      <c r="G8" s="55" t="s">
        <v>151</v>
      </c>
      <c r="H8" s="55" t="s">
        <v>129</v>
      </c>
      <c r="I8" s="55" t="s">
        <v>21</v>
      </c>
      <c r="J8" s="55" t="s">
        <v>86</v>
      </c>
      <c r="K8" s="55" t="s">
        <v>155</v>
      </c>
      <c r="L8" s="55" t="s">
        <v>156</v>
      </c>
    </row>
    <row r="9" spans="1:14" s="37" customFormat="1" ht="11.25" customHeight="1">
      <c r="A9" s="38"/>
      <c r="B9" s="56" t="s">
        <v>88</v>
      </c>
      <c r="C9" s="56" t="s">
        <v>210</v>
      </c>
      <c r="D9" s="55" t="s">
        <v>130</v>
      </c>
      <c r="E9" s="56" t="s">
        <v>89</v>
      </c>
      <c r="F9" s="55" t="s">
        <v>130</v>
      </c>
      <c r="G9" s="56" t="s">
        <v>90</v>
      </c>
      <c r="H9" s="55" t="s">
        <v>130</v>
      </c>
      <c r="I9" s="56" t="s">
        <v>214</v>
      </c>
      <c r="J9" s="56" t="s">
        <v>91</v>
      </c>
      <c r="K9" s="56" t="s">
        <v>92</v>
      </c>
      <c r="L9" s="56" t="s">
        <v>32</v>
      </c>
    </row>
    <row r="10" spans="1:14" s="38" customFormat="1" ht="11.25" customHeight="1">
      <c r="B10" s="56"/>
      <c r="C10" s="56" t="s">
        <v>211</v>
      </c>
      <c r="D10" s="56" t="s">
        <v>131</v>
      </c>
      <c r="E10" s="56"/>
      <c r="F10" s="56" t="s">
        <v>213</v>
      </c>
      <c r="G10" s="56"/>
      <c r="H10" s="56" t="s">
        <v>132</v>
      </c>
      <c r="I10" s="56"/>
      <c r="J10" s="56"/>
      <c r="K10" s="56"/>
      <c r="L10" s="56"/>
    </row>
    <row r="11" spans="1:14" s="37" customFormat="1" ht="11.25" customHeight="1">
      <c r="A11" s="41"/>
      <c r="B11" s="58"/>
      <c r="C11" s="58"/>
      <c r="D11" s="57" t="s">
        <v>133</v>
      </c>
      <c r="E11" s="58"/>
      <c r="F11" s="57" t="s">
        <v>133</v>
      </c>
      <c r="G11" s="58"/>
      <c r="H11" s="57" t="s">
        <v>133</v>
      </c>
      <c r="I11" s="58"/>
      <c r="J11" s="58"/>
      <c r="K11" s="58"/>
      <c r="L11" s="58"/>
    </row>
    <row r="12" spans="1:14" s="36" customFormat="1" ht="11.25" customHeight="1">
      <c r="A12" s="61"/>
      <c r="B12" s="55"/>
      <c r="C12" s="55"/>
      <c r="D12" s="55"/>
      <c r="E12" s="55"/>
      <c r="F12" s="55"/>
      <c r="G12" s="55"/>
      <c r="H12" s="55"/>
      <c r="I12" s="55"/>
      <c r="J12" s="55"/>
      <c r="K12" s="55"/>
      <c r="L12" s="55"/>
      <c r="N12" s="321"/>
    </row>
    <row r="13" spans="1:14" s="36" customFormat="1" ht="11.25" customHeight="1">
      <c r="A13" s="66" t="s">
        <v>223</v>
      </c>
      <c r="B13" s="58">
        <v>227</v>
      </c>
      <c r="C13" s="58">
        <v>79</v>
      </c>
      <c r="D13" s="58">
        <v>21</v>
      </c>
      <c r="E13" s="58">
        <v>7</v>
      </c>
      <c r="F13" s="58">
        <v>9</v>
      </c>
      <c r="G13" s="58">
        <v>29</v>
      </c>
      <c r="H13" s="58">
        <v>1</v>
      </c>
      <c r="I13" s="58">
        <v>11</v>
      </c>
      <c r="J13" s="58">
        <v>26</v>
      </c>
      <c r="K13" s="58">
        <v>27</v>
      </c>
      <c r="L13" s="58">
        <v>17</v>
      </c>
      <c r="N13" s="321"/>
    </row>
    <row r="14" spans="1:14" s="36" customFormat="1" ht="11.25" customHeight="1">
      <c r="A14" s="73"/>
      <c r="B14" s="55"/>
      <c r="C14" s="55"/>
      <c r="D14" s="55"/>
      <c r="E14" s="55"/>
      <c r="F14" s="55"/>
      <c r="G14" s="55"/>
      <c r="H14" s="55"/>
      <c r="I14" s="55"/>
      <c r="J14" s="55"/>
      <c r="K14" s="55"/>
      <c r="L14" s="55"/>
      <c r="M14" s="55"/>
      <c r="N14" s="321"/>
    </row>
    <row r="15" spans="1:14" ht="11.25" customHeight="1">
      <c r="A15" s="61" t="s">
        <v>616</v>
      </c>
      <c r="N15" s="321"/>
    </row>
    <row r="16" spans="1:14" ht="11.25" customHeight="1">
      <c r="A16" s="73" t="s">
        <v>348</v>
      </c>
      <c r="B16" s="105">
        <v>51</v>
      </c>
      <c r="C16" s="104">
        <v>10</v>
      </c>
      <c r="D16" s="104">
        <v>2</v>
      </c>
      <c r="E16" s="104" t="s">
        <v>599</v>
      </c>
      <c r="F16" s="104">
        <v>1</v>
      </c>
      <c r="G16" s="104">
        <v>5</v>
      </c>
      <c r="H16" s="104">
        <v>1</v>
      </c>
      <c r="I16" s="104">
        <v>6</v>
      </c>
      <c r="J16" s="104">
        <v>12</v>
      </c>
      <c r="K16" s="104">
        <v>12</v>
      </c>
      <c r="L16" s="104">
        <v>2</v>
      </c>
      <c r="N16" s="321"/>
    </row>
    <row r="17" spans="1:14" ht="11.25" customHeight="1">
      <c r="A17" s="73" t="s">
        <v>349</v>
      </c>
      <c r="B17" s="378">
        <v>158</v>
      </c>
      <c r="C17" s="379">
        <v>66</v>
      </c>
      <c r="D17" s="379">
        <v>19</v>
      </c>
      <c r="E17" s="379">
        <v>7</v>
      </c>
      <c r="F17" s="379">
        <v>7</v>
      </c>
      <c r="G17" s="379">
        <v>24</v>
      </c>
      <c r="H17" s="379" t="s">
        <v>599</v>
      </c>
      <c r="I17" s="379">
        <v>5</v>
      </c>
      <c r="J17" s="379">
        <v>8</v>
      </c>
      <c r="K17" s="379">
        <v>13</v>
      </c>
      <c r="L17" s="379">
        <v>9</v>
      </c>
      <c r="N17" s="321"/>
    </row>
    <row r="18" spans="1:14" ht="11.25" customHeight="1">
      <c r="A18" s="152" t="s">
        <v>71</v>
      </c>
      <c r="B18" s="380">
        <v>18</v>
      </c>
      <c r="C18" s="381">
        <v>3</v>
      </c>
      <c r="D18" s="381" t="s">
        <v>599</v>
      </c>
      <c r="E18" s="381" t="s">
        <v>599</v>
      </c>
      <c r="F18" s="381">
        <v>1</v>
      </c>
      <c r="G18" s="381" t="s">
        <v>599</v>
      </c>
      <c r="H18" s="381" t="s">
        <v>599</v>
      </c>
      <c r="I18" s="381" t="s">
        <v>599</v>
      </c>
      <c r="J18" s="381">
        <v>6</v>
      </c>
      <c r="K18" s="381">
        <v>2</v>
      </c>
      <c r="L18" s="381">
        <v>6</v>
      </c>
      <c r="N18" s="321"/>
    </row>
    <row r="19" spans="1:14" ht="11.25" customHeight="1">
      <c r="A19" s="61"/>
      <c r="B19" s="55"/>
      <c r="C19" s="55"/>
      <c r="D19" s="55"/>
      <c r="E19" s="55"/>
      <c r="F19" s="55"/>
      <c r="G19" s="55"/>
      <c r="H19" s="55"/>
      <c r="I19" s="55"/>
      <c r="J19" s="55"/>
      <c r="K19" s="55"/>
      <c r="L19" s="55"/>
      <c r="N19" s="321"/>
    </row>
    <row r="20" spans="1:14" ht="11.25" customHeight="1">
      <c r="A20" s="61" t="s">
        <v>23</v>
      </c>
      <c r="N20" s="321"/>
    </row>
    <row r="21" spans="1:14" ht="11.25" customHeight="1">
      <c r="A21" s="73" t="s">
        <v>326</v>
      </c>
      <c r="B21" s="105">
        <v>21</v>
      </c>
      <c r="C21" s="382">
        <v>7</v>
      </c>
      <c r="D21" s="382">
        <v>4</v>
      </c>
      <c r="E21" s="382">
        <v>2</v>
      </c>
      <c r="F21" s="382">
        <v>2</v>
      </c>
      <c r="G21" s="382">
        <v>2</v>
      </c>
      <c r="H21" s="382" t="s">
        <v>599</v>
      </c>
      <c r="I21" s="382" t="s">
        <v>599</v>
      </c>
      <c r="J21" s="382" t="s">
        <v>599</v>
      </c>
      <c r="K21" s="382">
        <v>4</v>
      </c>
      <c r="L21" s="382" t="s">
        <v>599</v>
      </c>
      <c r="N21" s="321"/>
    </row>
    <row r="22" spans="1:14" ht="11.25" customHeight="1">
      <c r="A22" s="73" t="s">
        <v>611</v>
      </c>
      <c r="B22" s="105">
        <v>2</v>
      </c>
      <c r="C22" s="382">
        <v>1</v>
      </c>
      <c r="D22" s="382">
        <v>1</v>
      </c>
      <c r="E22" s="382" t="s">
        <v>599</v>
      </c>
      <c r="F22" s="382" t="s">
        <v>599</v>
      </c>
      <c r="G22" s="382" t="s">
        <v>599</v>
      </c>
      <c r="H22" s="382" t="s">
        <v>599</v>
      </c>
      <c r="I22" s="382" t="s">
        <v>599</v>
      </c>
      <c r="J22" s="382" t="s">
        <v>599</v>
      </c>
      <c r="K22" s="382" t="s">
        <v>599</v>
      </c>
      <c r="L22" s="382" t="s">
        <v>599</v>
      </c>
      <c r="N22" s="321"/>
    </row>
    <row r="23" spans="1:14" ht="11.25" customHeight="1">
      <c r="A23" s="73" t="s">
        <v>327</v>
      </c>
      <c r="B23" s="105" t="s">
        <v>599</v>
      </c>
      <c r="C23" s="382" t="s">
        <v>599</v>
      </c>
      <c r="D23" s="382" t="s">
        <v>599</v>
      </c>
      <c r="E23" s="382" t="s">
        <v>599</v>
      </c>
      <c r="F23" s="382" t="s">
        <v>599</v>
      </c>
      <c r="G23" s="382" t="s">
        <v>599</v>
      </c>
      <c r="H23" s="382" t="s">
        <v>599</v>
      </c>
      <c r="I23" s="382" t="s">
        <v>599</v>
      </c>
      <c r="J23" s="382" t="s">
        <v>599</v>
      </c>
      <c r="K23" s="382" t="s">
        <v>599</v>
      </c>
      <c r="L23" s="382" t="s">
        <v>599</v>
      </c>
      <c r="N23" s="321"/>
    </row>
    <row r="24" spans="1:14" ht="11.25" customHeight="1">
      <c r="A24" s="73" t="s">
        <v>612</v>
      </c>
      <c r="B24" s="105">
        <v>11</v>
      </c>
      <c r="C24" s="382">
        <v>4</v>
      </c>
      <c r="D24" s="382">
        <v>1</v>
      </c>
      <c r="E24" s="382">
        <v>1</v>
      </c>
      <c r="F24" s="382" t="s">
        <v>599</v>
      </c>
      <c r="G24" s="382">
        <v>2</v>
      </c>
      <c r="H24" s="382" t="s">
        <v>599</v>
      </c>
      <c r="I24" s="382" t="s">
        <v>599</v>
      </c>
      <c r="J24" s="382">
        <v>2</v>
      </c>
      <c r="K24" s="382">
        <v>1</v>
      </c>
      <c r="L24" s="382" t="s">
        <v>599</v>
      </c>
      <c r="N24" s="321"/>
    </row>
    <row r="25" spans="1:14" ht="11.25" customHeight="1">
      <c r="A25" s="73" t="s">
        <v>609</v>
      </c>
      <c r="B25" s="105">
        <v>113</v>
      </c>
      <c r="C25" s="382">
        <v>55</v>
      </c>
      <c r="D25" s="382">
        <v>9</v>
      </c>
      <c r="E25" s="382">
        <v>3</v>
      </c>
      <c r="F25" s="382">
        <v>7</v>
      </c>
      <c r="G25" s="382">
        <v>17</v>
      </c>
      <c r="H25" s="382" t="s">
        <v>599</v>
      </c>
      <c r="I25" s="382">
        <v>3</v>
      </c>
      <c r="J25" s="382">
        <v>6</v>
      </c>
      <c r="K25" s="382">
        <v>8</v>
      </c>
      <c r="L25" s="382">
        <v>5</v>
      </c>
      <c r="N25" s="321"/>
    </row>
    <row r="26" spans="1:14" ht="11.25" customHeight="1">
      <c r="A26" s="73" t="s">
        <v>608</v>
      </c>
      <c r="B26" s="105" t="s">
        <v>599</v>
      </c>
      <c r="C26" s="382" t="s">
        <v>599</v>
      </c>
      <c r="D26" s="382" t="s">
        <v>599</v>
      </c>
      <c r="E26" s="382" t="s">
        <v>599</v>
      </c>
      <c r="F26" s="382" t="s">
        <v>599</v>
      </c>
      <c r="G26" s="382" t="s">
        <v>599</v>
      </c>
      <c r="H26" s="382" t="s">
        <v>599</v>
      </c>
      <c r="I26" s="382" t="s">
        <v>599</v>
      </c>
      <c r="J26" s="382" t="s">
        <v>599</v>
      </c>
      <c r="K26" s="382" t="s">
        <v>599</v>
      </c>
      <c r="L26" s="382" t="s">
        <v>599</v>
      </c>
      <c r="N26" s="321"/>
    </row>
    <row r="27" spans="1:14" ht="11.25" customHeight="1">
      <c r="A27" s="152" t="s">
        <v>613</v>
      </c>
      <c r="B27" s="207">
        <v>84</v>
      </c>
      <c r="C27" s="383">
        <v>13</v>
      </c>
      <c r="D27" s="383">
        <v>6</v>
      </c>
      <c r="E27" s="383">
        <v>1</v>
      </c>
      <c r="F27" s="383" t="s">
        <v>599</v>
      </c>
      <c r="G27" s="383">
        <v>9</v>
      </c>
      <c r="H27" s="383">
        <v>1</v>
      </c>
      <c r="I27" s="383">
        <v>8</v>
      </c>
      <c r="J27" s="383">
        <v>20</v>
      </c>
      <c r="K27" s="383">
        <v>14</v>
      </c>
      <c r="L27" s="383">
        <v>12</v>
      </c>
      <c r="N27" s="321"/>
    </row>
    <row r="28" spans="1:14" ht="11.25" customHeight="1">
      <c r="B28" s="55"/>
      <c r="C28" s="55"/>
      <c r="D28" s="55"/>
      <c r="E28" s="55"/>
      <c r="F28" s="55"/>
      <c r="G28" s="55"/>
      <c r="H28" s="55"/>
      <c r="I28" s="55"/>
      <c r="J28" s="55"/>
      <c r="K28" s="55"/>
      <c r="L28" s="55"/>
      <c r="N28" s="321"/>
    </row>
    <row r="29" spans="1:14" s="61" customFormat="1" ht="11.25" customHeight="1">
      <c r="A29" s="61" t="s">
        <v>22</v>
      </c>
      <c r="B29" s="105"/>
      <c r="C29" s="104"/>
      <c r="D29" s="104"/>
      <c r="E29" s="104"/>
      <c r="F29" s="104"/>
      <c r="G29" s="104"/>
      <c r="H29" s="104"/>
      <c r="I29" s="104"/>
      <c r="J29" s="104"/>
      <c r="K29" s="104"/>
      <c r="L29" s="104"/>
      <c r="N29" s="321"/>
    </row>
    <row r="30" spans="1:14" ht="11.25" customHeight="1">
      <c r="A30" s="73" t="s">
        <v>76</v>
      </c>
      <c r="B30" s="384">
        <v>2</v>
      </c>
      <c r="C30" s="382">
        <v>2</v>
      </c>
      <c r="D30" s="382" t="s">
        <v>599</v>
      </c>
      <c r="E30" s="382" t="s">
        <v>599</v>
      </c>
      <c r="F30" s="382" t="s">
        <v>599</v>
      </c>
      <c r="G30" s="382" t="s">
        <v>599</v>
      </c>
      <c r="H30" s="382" t="s">
        <v>599</v>
      </c>
      <c r="I30" s="382" t="s">
        <v>599</v>
      </c>
      <c r="J30" s="382" t="s">
        <v>599</v>
      </c>
      <c r="K30" s="382" t="s">
        <v>599</v>
      </c>
      <c r="L30" s="382" t="s">
        <v>599</v>
      </c>
      <c r="N30" s="321"/>
    </row>
    <row r="31" spans="1:14" ht="11.25" customHeight="1">
      <c r="A31" s="73" t="s">
        <v>77</v>
      </c>
      <c r="B31" s="384">
        <v>13</v>
      </c>
      <c r="C31" s="382">
        <v>1</v>
      </c>
      <c r="D31" s="382">
        <v>4</v>
      </c>
      <c r="E31" s="382">
        <v>2</v>
      </c>
      <c r="F31" s="382" t="s">
        <v>599</v>
      </c>
      <c r="G31" s="382">
        <v>2</v>
      </c>
      <c r="H31" s="382" t="s">
        <v>599</v>
      </c>
      <c r="I31" s="382" t="s">
        <v>599</v>
      </c>
      <c r="J31" s="382" t="s">
        <v>599</v>
      </c>
      <c r="K31" s="382">
        <v>4</v>
      </c>
      <c r="L31" s="382" t="s">
        <v>599</v>
      </c>
      <c r="N31" s="321"/>
    </row>
    <row r="32" spans="1:14" ht="11.25" customHeight="1">
      <c r="A32" s="73" t="s">
        <v>215</v>
      </c>
      <c r="B32" s="384">
        <v>15</v>
      </c>
      <c r="C32" s="382">
        <v>9</v>
      </c>
      <c r="D32" s="382">
        <v>1</v>
      </c>
      <c r="E32" s="382">
        <v>1</v>
      </c>
      <c r="F32" s="382">
        <v>1</v>
      </c>
      <c r="G32" s="382" t="s">
        <v>599</v>
      </c>
      <c r="H32" s="382" t="s">
        <v>599</v>
      </c>
      <c r="I32" s="382" t="s">
        <v>599</v>
      </c>
      <c r="J32" s="382">
        <v>2</v>
      </c>
      <c r="K32" s="382">
        <v>1</v>
      </c>
      <c r="L32" s="382" t="s">
        <v>599</v>
      </c>
      <c r="N32" s="321"/>
    </row>
    <row r="33" spans="1:14" ht="11.25" customHeight="1">
      <c r="A33" s="73" t="s">
        <v>78</v>
      </c>
      <c r="B33" s="384">
        <v>18</v>
      </c>
      <c r="C33" s="382">
        <v>8</v>
      </c>
      <c r="D33" s="382">
        <v>3</v>
      </c>
      <c r="E33" s="382">
        <v>1</v>
      </c>
      <c r="F33" s="382">
        <v>1</v>
      </c>
      <c r="G33" s="382">
        <v>3</v>
      </c>
      <c r="H33" s="382" t="s">
        <v>599</v>
      </c>
      <c r="I33" s="382" t="s">
        <v>599</v>
      </c>
      <c r="J33" s="382" t="s">
        <v>599</v>
      </c>
      <c r="K33" s="382">
        <v>2</v>
      </c>
      <c r="L33" s="382" t="s">
        <v>599</v>
      </c>
      <c r="N33" s="321"/>
    </row>
    <row r="34" spans="1:14" ht="11.25" customHeight="1">
      <c r="A34" s="73" t="s">
        <v>216</v>
      </c>
      <c r="B34" s="384">
        <v>40</v>
      </c>
      <c r="C34" s="382">
        <v>21</v>
      </c>
      <c r="D34" s="382">
        <v>3</v>
      </c>
      <c r="E34" s="382">
        <v>3</v>
      </c>
      <c r="F34" s="382">
        <v>3</v>
      </c>
      <c r="G34" s="382">
        <v>5</v>
      </c>
      <c r="H34" s="382" t="s">
        <v>599</v>
      </c>
      <c r="I34" s="382" t="s">
        <v>599</v>
      </c>
      <c r="J34" s="382">
        <v>1</v>
      </c>
      <c r="K34" s="382">
        <v>2</v>
      </c>
      <c r="L34" s="382">
        <v>2</v>
      </c>
      <c r="N34" s="321"/>
    </row>
    <row r="35" spans="1:14" ht="11.25" customHeight="1">
      <c r="A35" s="73" t="s">
        <v>79</v>
      </c>
      <c r="B35" s="384">
        <v>53</v>
      </c>
      <c r="C35" s="382">
        <v>24</v>
      </c>
      <c r="D35" s="382">
        <v>4</v>
      </c>
      <c r="E35" s="382" t="s">
        <v>599</v>
      </c>
      <c r="F35" s="382" t="s">
        <v>599</v>
      </c>
      <c r="G35" s="382">
        <v>12</v>
      </c>
      <c r="H35" s="382">
        <v>1</v>
      </c>
      <c r="I35" s="382">
        <v>3</v>
      </c>
      <c r="J35" s="382">
        <v>3</v>
      </c>
      <c r="K35" s="382">
        <v>3</v>
      </c>
      <c r="L35" s="382">
        <v>3</v>
      </c>
      <c r="N35" s="321"/>
    </row>
    <row r="36" spans="1:14" ht="11.25" customHeight="1">
      <c r="A36" s="73" t="s">
        <v>217</v>
      </c>
      <c r="B36" s="384">
        <v>10</v>
      </c>
      <c r="C36" s="382">
        <v>3</v>
      </c>
      <c r="D36" s="382">
        <v>1</v>
      </c>
      <c r="E36" s="382" t="s">
        <v>599</v>
      </c>
      <c r="F36" s="382" t="s">
        <v>599</v>
      </c>
      <c r="G36" s="382" t="s">
        <v>599</v>
      </c>
      <c r="H36" s="382" t="s">
        <v>599</v>
      </c>
      <c r="I36" s="382">
        <v>3</v>
      </c>
      <c r="J36" s="382">
        <v>1</v>
      </c>
      <c r="K36" s="382">
        <v>1</v>
      </c>
      <c r="L36" s="382">
        <v>1</v>
      </c>
      <c r="N36" s="321"/>
    </row>
    <row r="37" spans="1:14" ht="11.25" customHeight="1">
      <c r="A37" s="73" t="s">
        <v>80</v>
      </c>
      <c r="B37" s="384">
        <v>17</v>
      </c>
      <c r="C37" s="382">
        <v>6</v>
      </c>
      <c r="D37" s="382">
        <v>3</v>
      </c>
      <c r="E37" s="382" t="s">
        <v>599</v>
      </c>
      <c r="F37" s="382" t="s">
        <v>599</v>
      </c>
      <c r="G37" s="382">
        <v>1</v>
      </c>
      <c r="H37" s="382" t="s">
        <v>599</v>
      </c>
      <c r="I37" s="382">
        <v>2</v>
      </c>
      <c r="J37" s="382">
        <v>2</v>
      </c>
      <c r="K37" s="382">
        <v>3</v>
      </c>
      <c r="L37" s="382" t="s">
        <v>599</v>
      </c>
      <c r="N37" s="321"/>
    </row>
    <row r="38" spans="1:14" ht="11.25" customHeight="1">
      <c r="A38" s="73" t="s">
        <v>218</v>
      </c>
      <c r="B38" s="55">
        <v>17</v>
      </c>
      <c r="C38" s="54">
        <v>3</v>
      </c>
      <c r="D38" s="54" t="s">
        <v>599</v>
      </c>
      <c r="E38" s="54" t="s">
        <v>599</v>
      </c>
      <c r="F38" s="54" t="s">
        <v>599</v>
      </c>
      <c r="G38" s="54">
        <v>4</v>
      </c>
      <c r="H38" s="54" t="s">
        <v>599</v>
      </c>
      <c r="I38" s="54" t="s">
        <v>599</v>
      </c>
      <c r="J38" s="54">
        <v>4</v>
      </c>
      <c r="K38" s="54">
        <v>4</v>
      </c>
      <c r="L38" s="54">
        <v>2</v>
      </c>
      <c r="N38" s="321"/>
    </row>
    <row r="39" spans="1:14" ht="11.25" customHeight="1">
      <c r="A39" s="73" t="s">
        <v>81</v>
      </c>
      <c r="B39" s="384">
        <v>7</v>
      </c>
      <c r="C39" s="382">
        <v>1</v>
      </c>
      <c r="D39" s="382" t="s">
        <v>599</v>
      </c>
      <c r="E39" s="382" t="s">
        <v>599</v>
      </c>
      <c r="F39" s="382" t="s">
        <v>599</v>
      </c>
      <c r="G39" s="382" t="s">
        <v>599</v>
      </c>
      <c r="H39" s="382" t="s">
        <v>599</v>
      </c>
      <c r="I39" s="382" t="s">
        <v>599</v>
      </c>
      <c r="J39" s="382">
        <v>2</v>
      </c>
      <c r="K39" s="382">
        <v>4</v>
      </c>
      <c r="L39" s="382" t="s">
        <v>599</v>
      </c>
      <c r="N39" s="321"/>
    </row>
    <row r="40" spans="1:14" ht="11.25" customHeight="1">
      <c r="A40" s="152" t="s">
        <v>607</v>
      </c>
      <c r="B40" s="385">
        <v>35</v>
      </c>
      <c r="C40" s="383">
        <v>1</v>
      </c>
      <c r="D40" s="383">
        <v>2</v>
      </c>
      <c r="E40" s="383" t="s">
        <v>599</v>
      </c>
      <c r="F40" s="383">
        <v>4</v>
      </c>
      <c r="G40" s="383">
        <v>2</v>
      </c>
      <c r="H40" s="383" t="s">
        <v>599</v>
      </c>
      <c r="I40" s="383">
        <v>3</v>
      </c>
      <c r="J40" s="383">
        <v>11</v>
      </c>
      <c r="K40" s="383">
        <v>3</v>
      </c>
      <c r="L40" s="383">
        <v>9</v>
      </c>
      <c r="N40" s="321"/>
    </row>
    <row r="41" spans="1:14" ht="11.25" customHeight="1">
      <c r="B41" s="55"/>
      <c r="C41" s="55"/>
      <c r="D41" s="55"/>
      <c r="E41" s="55"/>
      <c r="F41" s="55"/>
      <c r="G41" s="55"/>
      <c r="H41" s="55"/>
      <c r="I41" s="55"/>
      <c r="J41" s="55"/>
      <c r="K41" s="55"/>
      <c r="L41" s="55"/>
      <c r="N41" s="321"/>
    </row>
    <row r="42" spans="1:14" ht="11.25" customHeight="1">
      <c r="A42" s="61" t="s">
        <v>134</v>
      </c>
      <c r="N42" s="321"/>
    </row>
    <row r="43" spans="1:14" ht="11.25" customHeight="1">
      <c r="A43" s="73" t="s">
        <v>82</v>
      </c>
      <c r="B43" s="105">
        <v>174</v>
      </c>
      <c r="C43" s="104">
        <v>68</v>
      </c>
      <c r="D43" s="104">
        <v>19</v>
      </c>
      <c r="E43" s="104">
        <v>6</v>
      </c>
      <c r="F43" s="104">
        <v>8</v>
      </c>
      <c r="G43" s="104">
        <v>26</v>
      </c>
      <c r="H43" s="104">
        <v>1</v>
      </c>
      <c r="I43" s="104">
        <v>7</v>
      </c>
      <c r="J43" s="104">
        <v>7</v>
      </c>
      <c r="K43" s="104">
        <v>17</v>
      </c>
      <c r="L43" s="104">
        <v>15</v>
      </c>
      <c r="N43" s="321"/>
    </row>
    <row r="44" spans="1:14" ht="11.25" customHeight="1">
      <c r="A44" s="73" t="s">
        <v>83</v>
      </c>
      <c r="B44" s="105">
        <v>30</v>
      </c>
      <c r="C44" s="382">
        <v>9</v>
      </c>
      <c r="D44" s="382">
        <v>2</v>
      </c>
      <c r="E44" s="382">
        <v>1</v>
      </c>
      <c r="F44" s="382" t="s">
        <v>599</v>
      </c>
      <c r="G44" s="382">
        <v>3</v>
      </c>
      <c r="H44" s="382" t="s">
        <v>599</v>
      </c>
      <c r="I44" s="382">
        <v>2</v>
      </c>
      <c r="J44" s="382">
        <v>8</v>
      </c>
      <c r="K44" s="382">
        <v>4</v>
      </c>
      <c r="L44" s="382">
        <v>1</v>
      </c>
      <c r="N44" s="321"/>
    </row>
    <row r="45" spans="1:14" ht="11.25" customHeight="1">
      <c r="A45" s="73" t="s">
        <v>84</v>
      </c>
      <c r="B45" s="105" t="s">
        <v>599</v>
      </c>
      <c r="C45" s="382" t="s">
        <v>599</v>
      </c>
      <c r="D45" s="382" t="s">
        <v>599</v>
      </c>
      <c r="E45" s="382" t="s">
        <v>599</v>
      </c>
      <c r="F45" s="382" t="s">
        <v>599</v>
      </c>
      <c r="G45" s="382" t="s">
        <v>599</v>
      </c>
      <c r="H45" s="382" t="s">
        <v>599</v>
      </c>
      <c r="I45" s="382" t="s">
        <v>599</v>
      </c>
      <c r="J45" s="382" t="s">
        <v>599</v>
      </c>
      <c r="K45" s="382" t="s">
        <v>599</v>
      </c>
      <c r="L45" s="382" t="s">
        <v>599</v>
      </c>
      <c r="N45" s="321"/>
    </row>
    <row r="46" spans="1:14" ht="11.25" customHeight="1">
      <c r="A46" s="73" t="s">
        <v>85</v>
      </c>
      <c r="B46" s="105">
        <v>3</v>
      </c>
      <c r="C46" s="104">
        <v>1</v>
      </c>
      <c r="D46" s="104" t="s">
        <v>599</v>
      </c>
      <c r="E46" s="104" t="s">
        <v>599</v>
      </c>
      <c r="F46" s="104">
        <v>1</v>
      </c>
      <c r="G46" s="104" t="s">
        <v>599</v>
      </c>
      <c r="H46" s="104" t="s">
        <v>599</v>
      </c>
      <c r="I46" s="104" t="s">
        <v>599</v>
      </c>
      <c r="J46" s="104" t="s">
        <v>599</v>
      </c>
      <c r="K46" s="104">
        <v>1</v>
      </c>
      <c r="L46" s="104" t="s">
        <v>599</v>
      </c>
      <c r="N46" s="321"/>
    </row>
    <row r="47" spans="1:14" ht="11.25" customHeight="1">
      <c r="A47" s="152" t="s">
        <v>558</v>
      </c>
      <c r="B47" s="207">
        <v>20</v>
      </c>
      <c r="C47" s="383">
        <v>1</v>
      </c>
      <c r="D47" s="383" t="s">
        <v>599</v>
      </c>
      <c r="E47" s="383" t="s">
        <v>599</v>
      </c>
      <c r="F47" s="383" t="s">
        <v>599</v>
      </c>
      <c r="G47" s="383" t="s">
        <v>599</v>
      </c>
      <c r="H47" s="383" t="s">
        <v>599</v>
      </c>
      <c r="I47" s="383">
        <v>2</v>
      </c>
      <c r="J47" s="383">
        <v>11</v>
      </c>
      <c r="K47" s="383">
        <v>5</v>
      </c>
      <c r="L47" s="383">
        <v>1</v>
      </c>
      <c r="N47" s="321"/>
    </row>
    <row r="48" spans="1:14" ht="11.25" customHeight="1">
      <c r="B48" s="55"/>
      <c r="C48" s="55"/>
      <c r="D48" s="55"/>
      <c r="E48" s="55"/>
      <c r="F48" s="55"/>
      <c r="G48" s="55"/>
      <c r="H48" s="55"/>
      <c r="I48" s="55"/>
      <c r="J48" s="55"/>
      <c r="K48" s="55"/>
      <c r="L48" s="55"/>
      <c r="N48" s="321"/>
    </row>
    <row r="49" spans="1:14" ht="11.25" customHeight="1">
      <c r="A49" s="61" t="s">
        <v>347</v>
      </c>
      <c r="N49" s="321"/>
    </row>
    <row r="50" spans="1:14" ht="11.25" customHeight="1">
      <c r="A50" s="73" t="s">
        <v>350</v>
      </c>
      <c r="B50" s="105">
        <v>170</v>
      </c>
      <c r="C50" s="104">
        <v>59</v>
      </c>
      <c r="D50" s="104">
        <v>19</v>
      </c>
      <c r="E50" s="104">
        <v>4</v>
      </c>
      <c r="F50" s="104">
        <v>5</v>
      </c>
      <c r="G50" s="104">
        <v>27</v>
      </c>
      <c r="H50" s="104">
        <v>1</v>
      </c>
      <c r="I50" s="104">
        <v>9</v>
      </c>
      <c r="J50" s="104">
        <v>13</v>
      </c>
      <c r="K50" s="104">
        <v>24</v>
      </c>
      <c r="L50" s="104">
        <v>9</v>
      </c>
      <c r="N50" s="321"/>
    </row>
    <row r="51" spans="1:14" ht="11.25" customHeight="1">
      <c r="A51" s="73" t="s">
        <v>351</v>
      </c>
      <c r="B51" s="378">
        <v>6</v>
      </c>
      <c r="C51" s="379">
        <v>3</v>
      </c>
      <c r="D51" s="379" t="s">
        <v>599</v>
      </c>
      <c r="E51" s="379">
        <v>1</v>
      </c>
      <c r="F51" s="379">
        <v>2</v>
      </c>
      <c r="G51" s="379" t="s">
        <v>599</v>
      </c>
      <c r="H51" s="379" t="s">
        <v>599</v>
      </c>
      <c r="I51" s="379" t="s">
        <v>599</v>
      </c>
      <c r="J51" s="379" t="s">
        <v>599</v>
      </c>
      <c r="K51" s="379" t="s">
        <v>599</v>
      </c>
      <c r="L51" s="379" t="s">
        <v>599</v>
      </c>
      <c r="N51" s="321"/>
    </row>
    <row r="52" spans="1:14" ht="11.25" customHeight="1">
      <c r="A52" s="73" t="s">
        <v>352</v>
      </c>
      <c r="B52" s="378">
        <v>17</v>
      </c>
      <c r="C52" s="379">
        <v>8</v>
      </c>
      <c r="D52" s="379" t="s">
        <v>599</v>
      </c>
      <c r="E52" s="379">
        <v>1</v>
      </c>
      <c r="F52" s="379">
        <v>1</v>
      </c>
      <c r="G52" s="379">
        <v>2</v>
      </c>
      <c r="H52" s="379" t="s">
        <v>599</v>
      </c>
      <c r="I52" s="379">
        <v>1</v>
      </c>
      <c r="J52" s="379">
        <v>3</v>
      </c>
      <c r="K52" s="379">
        <v>1</v>
      </c>
      <c r="L52" s="379" t="s">
        <v>599</v>
      </c>
      <c r="N52" s="321"/>
    </row>
    <row r="53" spans="1:14" ht="11.25" customHeight="1">
      <c r="A53" s="73" t="s">
        <v>353</v>
      </c>
      <c r="B53" s="378">
        <v>11</v>
      </c>
      <c r="C53" s="379">
        <v>7</v>
      </c>
      <c r="D53" s="379">
        <v>2</v>
      </c>
      <c r="E53" s="379">
        <v>1</v>
      </c>
      <c r="F53" s="379" t="s">
        <v>599</v>
      </c>
      <c r="G53" s="379" t="s">
        <v>599</v>
      </c>
      <c r="H53" s="379" t="s">
        <v>599</v>
      </c>
      <c r="I53" s="379" t="s">
        <v>599</v>
      </c>
      <c r="J53" s="379">
        <v>1</v>
      </c>
      <c r="K53" s="379" t="s">
        <v>599</v>
      </c>
      <c r="L53" s="379" t="s">
        <v>599</v>
      </c>
      <c r="N53" s="321"/>
    </row>
    <row r="54" spans="1:14" ht="11.25" customHeight="1">
      <c r="A54" s="152" t="s">
        <v>71</v>
      </c>
      <c r="B54" s="380">
        <v>23</v>
      </c>
      <c r="C54" s="381">
        <v>2</v>
      </c>
      <c r="D54" s="381" t="s">
        <v>599</v>
      </c>
      <c r="E54" s="381" t="s">
        <v>599</v>
      </c>
      <c r="F54" s="381">
        <v>1</v>
      </c>
      <c r="G54" s="381" t="s">
        <v>599</v>
      </c>
      <c r="H54" s="381" t="s">
        <v>599</v>
      </c>
      <c r="I54" s="381">
        <v>1</v>
      </c>
      <c r="J54" s="381">
        <v>9</v>
      </c>
      <c r="K54" s="381">
        <v>2</v>
      </c>
      <c r="L54" s="381">
        <v>8</v>
      </c>
      <c r="N54" s="321"/>
    </row>
    <row r="55" spans="1:14" ht="11.25" customHeight="1">
      <c r="B55" s="55"/>
      <c r="C55" s="55"/>
      <c r="D55" s="55"/>
      <c r="E55" s="55"/>
      <c r="F55" s="55"/>
      <c r="G55" s="55"/>
      <c r="H55" s="55"/>
      <c r="I55" s="55"/>
      <c r="J55" s="55"/>
      <c r="K55" s="55"/>
      <c r="L55" s="55"/>
      <c r="N55" s="321"/>
    </row>
    <row r="56" spans="1:14" s="61" customFormat="1" ht="11.25" customHeight="1">
      <c r="A56" s="61" t="s">
        <v>254</v>
      </c>
      <c r="B56" s="105"/>
      <c r="C56" s="104"/>
      <c r="D56" s="104"/>
      <c r="E56" s="104"/>
      <c r="F56" s="104"/>
      <c r="G56" s="104"/>
      <c r="H56" s="104"/>
      <c r="I56" s="104"/>
      <c r="J56" s="104"/>
      <c r="K56" s="104"/>
      <c r="L56" s="104"/>
      <c r="N56" s="321"/>
    </row>
    <row r="57" spans="1:14" ht="11.25" customHeight="1">
      <c r="A57" s="73" t="s">
        <v>68</v>
      </c>
      <c r="B57" s="105">
        <v>124</v>
      </c>
      <c r="C57" s="104">
        <v>40</v>
      </c>
      <c r="D57" s="104">
        <v>12</v>
      </c>
      <c r="E57" s="104">
        <v>1</v>
      </c>
      <c r="F57" s="104">
        <v>3</v>
      </c>
      <c r="G57" s="104">
        <v>24</v>
      </c>
      <c r="H57" s="104">
        <v>1</v>
      </c>
      <c r="I57" s="104">
        <v>8</v>
      </c>
      <c r="J57" s="104">
        <v>11</v>
      </c>
      <c r="K57" s="104">
        <v>15</v>
      </c>
      <c r="L57" s="104">
        <v>9</v>
      </c>
      <c r="N57" s="321"/>
    </row>
    <row r="58" spans="1:14" ht="11.25" customHeight="1">
      <c r="A58" s="73" t="s">
        <v>69</v>
      </c>
      <c r="B58" s="105">
        <v>53</v>
      </c>
      <c r="C58" s="382">
        <v>19</v>
      </c>
      <c r="D58" s="382">
        <v>5</v>
      </c>
      <c r="E58" s="382">
        <v>5</v>
      </c>
      <c r="F58" s="382">
        <v>5</v>
      </c>
      <c r="G58" s="382">
        <v>4</v>
      </c>
      <c r="H58" s="382" t="s">
        <v>599</v>
      </c>
      <c r="I58" s="382">
        <v>2</v>
      </c>
      <c r="J58" s="382">
        <v>5</v>
      </c>
      <c r="K58" s="382">
        <v>6</v>
      </c>
      <c r="L58" s="382">
        <v>2</v>
      </c>
      <c r="N58" s="321"/>
    </row>
    <row r="59" spans="1:14" ht="11.25" customHeight="1">
      <c r="A59" s="73" t="s">
        <v>70</v>
      </c>
      <c r="B59" s="105">
        <v>28</v>
      </c>
      <c r="C59" s="382">
        <v>18</v>
      </c>
      <c r="D59" s="382">
        <v>4</v>
      </c>
      <c r="E59" s="382">
        <v>1</v>
      </c>
      <c r="F59" s="382" t="s">
        <v>599</v>
      </c>
      <c r="G59" s="382">
        <v>1</v>
      </c>
      <c r="H59" s="382" t="s">
        <v>599</v>
      </c>
      <c r="I59" s="382" t="s">
        <v>599</v>
      </c>
      <c r="J59" s="382" t="s">
        <v>599</v>
      </c>
      <c r="K59" s="382">
        <v>4</v>
      </c>
      <c r="L59" s="382" t="s">
        <v>599</v>
      </c>
      <c r="N59" s="321"/>
    </row>
    <row r="60" spans="1:14" s="96" customFormat="1" ht="11.25" customHeight="1">
      <c r="A60" s="96" t="s">
        <v>219</v>
      </c>
      <c r="B60" s="105">
        <v>9</v>
      </c>
      <c r="C60" s="54">
        <v>6</v>
      </c>
      <c r="D60" s="54">
        <v>1</v>
      </c>
      <c r="E60" s="54">
        <v>1</v>
      </c>
      <c r="F60" s="54" t="s">
        <v>599</v>
      </c>
      <c r="G60" s="54" t="s">
        <v>599</v>
      </c>
      <c r="H60" s="54" t="s">
        <v>599</v>
      </c>
      <c r="I60" s="54" t="s">
        <v>599</v>
      </c>
      <c r="J60" s="54" t="s">
        <v>599</v>
      </c>
      <c r="K60" s="54">
        <v>1</v>
      </c>
      <c r="L60" s="54" t="s">
        <v>599</v>
      </c>
      <c r="N60" s="321"/>
    </row>
    <row r="61" spans="1:14" s="96" customFormat="1" ht="11.25" customHeight="1">
      <c r="A61" s="96" t="s">
        <v>220</v>
      </c>
      <c r="B61" s="360">
        <v>11</v>
      </c>
      <c r="C61" s="386">
        <v>7</v>
      </c>
      <c r="D61" s="386">
        <v>2</v>
      </c>
      <c r="E61" s="386" t="s">
        <v>599</v>
      </c>
      <c r="F61" s="386" t="s">
        <v>599</v>
      </c>
      <c r="G61" s="386">
        <v>1</v>
      </c>
      <c r="H61" s="386" t="s">
        <v>599</v>
      </c>
      <c r="I61" s="386" t="s">
        <v>599</v>
      </c>
      <c r="J61" s="386" t="s">
        <v>599</v>
      </c>
      <c r="K61" s="386">
        <v>1</v>
      </c>
      <c r="L61" s="386" t="s">
        <v>599</v>
      </c>
    </row>
    <row r="62" spans="1:14" s="96" customFormat="1" ht="11.25" customHeight="1">
      <c r="A62" s="96" t="s">
        <v>221</v>
      </c>
      <c r="B62" s="360">
        <v>8</v>
      </c>
      <c r="C62" s="386">
        <v>5</v>
      </c>
      <c r="D62" s="386">
        <v>1</v>
      </c>
      <c r="E62" s="386" t="s">
        <v>599</v>
      </c>
      <c r="F62" s="386" t="s">
        <v>599</v>
      </c>
      <c r="G62" s="386" t="s">
        <v>599</v>
      </c>
      <c r="H62" s="386" t="s">
        <v>599</v>
      </c>
      <c r="I62" s="386" t="s">
        <v>599</v>
      </c>
      <c r="J62" s="386" t="s">
        <v>599</v>
      </c>
      <c r="K62" s="386">
        <v>2</v>
      </c>
      <c r="L62" s="386" t="s">
        <v>599</v>
      </c>
    </row>
    <row r="63" spans="1:14" ht="11.25" customHeight="1">
      <c r="A63" s="152" t="s">
        <v>71</v>
      </c>
      <c r="B63" s="380">
        <v>22</v>
      </c>
      <c r="C63" s="381">
        <v>2</v>
      </c>
      <c r="D63" s="381" t="s">
        <v>599</v>
      </c>
      <c r="E63" s="381" t="s">
        <v>599</v>
      </c>
      <c r="F63" s="381">
        <v>1</v>
      </c>
      <c r="G63" s="381" t="s">
        <v>599</v>
      </c>
      <c r="H63" s="381" t="s">
        <v>599</v>
      </c>
      <c r="I63" s="381">
        <v>1</v>
      </c>
      <c r="J63" s="381">
        <v>10</v>
      </c>
      <c r="K63" s="381">
        <v>2</v>
      </c>
      <c r="L63" s="381">
        <v>6</v>
      </c>
    </row>
    <row r="64" spans="1:14" ht="11.25" customHeight="1">
      <c r="B64" s="55"/>
      <c r="C64" s="55"/>
      <c r="D64" s="55"/>
      <c r="E64" s="55"/>
      <c r="F64" s="55"/>
      <c r="G64" s="55"/>
      <c r="H64" s="55"/>
      <c r="I64" s="55"/>
      <c r="J64" s="55"/>
      <c r="K64" s="55"/>
      <c r="L64" s="55"/>
    </row>
    <row r="65" spans="1:12" s="61" customFormat="1" ht="11.25" customHeight="1">
      <c r="A65" s="61" t="s">
        <v>72</v>
      </c>
      <c r="B65" s="105"/>
      <c r="C65" s="104"/>
      <c r="D65" s="104"/>
      <c r="E65" s="104"/>
      <c r="F65" s="104"/>
      <c r="G65" s="104"/>
      <c r="H65" s="104"/>
      <c r="I65" s="104"/>
      <c r="J65" s="104"/>
      <c r="K65" s="104"/>
      <c r="L65" s="104"/>
    </row>
    <row r="66" spans="1:12" ht="11.25" customHeight="1">
      <c r="A66" s="73" t="s">
        <v>73</v>
      </c>
      <c r="B66" s="105">
        <v>130</v>
      </c>
      <c r="C66" s="104">
        <v>50</v>
      </c>
      <c r="D66" s="104">
        <v>10</v>
      </c>
      <c r="E66" s="104">
        <v>4</v>
      </c>
      <c r="F66" s="104">
        <v>6</v>
      </c>
      <c r="G66" s="104">
        <v>23</v>
      </c>
      <c r="H66" s="104" t="s">
        <v>599</v>
      </c>
      <c r="I66" s="104">
        <v>6</v>
      </c>
      <c r="J66" s="104">
        <v>15</v>
      </c>
      <c r="K66" s="104">
        <v>13</v>
      </c>
      <c r="L66" s="104">
        <v>3</v>
      </c>
    </row>
    <row r="67" spans="1:12" ht="11.25" customHeight="1">
      <c r="A67" s="73" t="s">
        <v>74</v>
      </c>
      <c r="B67" s="384">
        <v>61</v>
      </c>
      <c r="C67" s="382">
        <v>20</v>
      </c>
      <c r="D67" s="382">
        <v>10</v>
      </c>
      <c r="E67" s="382">
        <v>3</v>
      </c>
      <c r="F67" s="382">
        <v>2</v>
      </c>
      <c r="G67" s="382">
        <v>5</v>
      </c>
      <c r="H67" s="382">
        <v>1</v>
      </c>
      <c r="I67" s="382">
        <v>3</v>
      </c>
      <c r="J67" s="382">
        <v>2</v>
      </c>
      <c r="K67" s="382">
        <v>11</v>
      </c>
      <c r="L67" s="382">
        <v>4</v>
      </c>
    </row>
    <row r="68" spans="1:12" s="96" customFormat="1" ht="11.25" customHeight="1">
      <c r="A68" s="96" t="s">
        <v>222</v>
      </c>
      <c r="B68" s="384">
        <v>10</v>
      </c>
      <c r="C68" s="382">
        <v>2</v>
      </c>
      <c r="D68" s="382">
        <v>2</v>
      </c>
      <c r="E68" s="382" t="s">
        <v>599</v>
      </c>
      <c r="F68" s="382">
        <v>1</v>
      </c>
      <c r="G68" s="382">
        <v>1</v>
      </c>
      <c r="H68" s="382" t="s">
        <v>599</v>
      </c>
      <c r="I68" s="382">
        <v>1</v>
      </c>
      <c r="J68" s="382">
        <v>1</v>
      </c>
      <c r="K68" s="382">
        <v>2</v>
      </c>
      <c r="L68" s="382" t="s">
        <v>599</v>
      </c>
    </row>
    <row r="69" spans="1:12" ht="11.25" customHeight="1">
      <c r="A69" s="73" t="s">
        <v>75</v>
      </c>
      <c r="B69" s="387">
        <v>17</v>
      </c>
      <c r="C69" s="386">
        <v>8</v>
      </c>
      <c r="D69" s="386">
        <v>1</v>
      </c>
      <c r="E69" s="386" t="s">
        <v>599</v>
      </c>
      <c r="F69" s="386" t="s">
        <v>599</v>
      </c>
      <c r="G69" s="386">
        <v>1</v>
      </c>
      <c r="H69" s="386" t="s">
        <v>599</v>
      </c>
      <c r="I69" s="386">
        <v>2</v>
      </c>
      <c r="J69" s="386" t="s">
        <v>599</v>
      </c>
      <c r="K69" s="386">
        <v>3</v>
      </c>
      <c r="L69" s="386">
        <v>2</v>
      </c>
    </row>
    <row r="70" spans="1:12" s="96" customFormat="1" ht="11.25" customHeight="1">
      <c r="A70" s="96" t="s">
        <v>222</v>
      </c>
      <c r="B70" s="384">
        <v>1</v>
      </c>
      <c r="C70" s="382">
        <v>1</v>
      </c>
      <c r="D70" s="382" t="s">
        <v>599</v>
      </c>
      <c r="E70" s="382" t="s">
        <v>599</v>
      </c>
      <c r="F70" s="382" t="s">
        <v>599</v>
      </c>
      <c r="G70" s="382" t="s">
        <v>599</v>
      </c>
      <c r="H70" s="382" t="s">
        <v>599</v>
      </c>
      <c r="I70" s="382" t="s">
        <v>599</v>
      </c>
      <c r="J70" s="382" t="s">
        <v>599</v>
      </c>
      <c r="K70" s="382" t="s">
        <v>599</v>
      </c>
      <c r="L70" s="382" t="s">
        <v>599</v>
      </c>
    </row>
    <row r="71" spans="1:12" ht="11.25" customHeight="1">
      <c r="A71" s="152" t="s">
        <v>71</v>
      </c>
      <c r="B71" s="384">
        <v>19</v>
      </c>
      <c r="C71" s="382">
        <v>1</v>
      </c>
      <c r="D71" s="382" t="s">
        <v>599</v>
      </c>
      <c r="E71" s="382" t="s">
        <v>599</v>
      </c>
      <c r="F71" s="382">
        <v>1</v>
      </c>
      <c r="G71" s="382" t="s">
        <v>599</v>
      </c>
      <c r="H71" s="382" t="s">
        <v>599</v>
      </c>
      <c r="I71" s="382" t="s">
        <v>599</v>
      </c>
      <c r="J71" s="382">
        <v>9</v>
      </c>
      <c r="K71" s="382" t="s">
        <v>599</v>
      </c>
      <c r="L71" s="382">
        <v>8</v>
      </c>
    </row>
    <row r="72" spans="1:12" ht="11.25" customHeight="1">
      <c r="B72" s="388"/>
      <c r="C72" s="389"/>
      <c r="D72" s="389"/>
      <c r="E72" s="389"/>
      <c r="F72" s="389"/>
      <c r="G72" s="389"/>
      <c r="H72" s="389"/>
      <c r="I72" s="389"/>
      <c r="J72" s="389"/>
      <c r="K72" s="389"/>
      <c r="L72" s="389"/>
    </row>
    <row r="73" spans="1:12" ht="11.25" customHeight="1">
      <c r="A73" s="31" t="s">
        <v>620</v>
      </c>
      <c r="B73" s="61"/>
      <c r="C73" s="223"/>
      <c r="D73" s="73"/>
      <c r="E73" s="73"/>
      <c r="F73" s="73"/>
      <c r="G73" s="73"/>
      <c r="H73" s="73"/>
      <c r="I73" s="73"/>
      <c r="J73" s="73"/>
      <c r="K73" s="73"/>
      <c r="L73" s="73"/>
    </row>
    <row r="74" spans="1:12" ht="11.25" customHeight="1">
      <c r="A74" s="96" t="s">
        <v>653</v>
      </c>
      <c r="B74" s="166"/>
      <c r="C74" s="167"/>
      <c r="D74" s="167"/>
      <c r="E74" s="167"/>
      <c r="F74" s="167"/>
      <c r="G74" s="167"/>
      <c r="H74" s="167"/>
      <c r="I74" s="167"/>
      <c r="J74" s="167"/>
      <c r="K74" s="167"/>
      <c r="L74" s="167"/>
    </row>
  </sheetData>
  <pageMargins left="0.74803149606299213" right="0.74803149606299213" top="0.98425196850393704" bottom="0.98425196850393704" header="0.51181102362204722" footer="0.51181102362204722"/>
  <pageSetup paperSize="9" scale="48"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37"/>
  <dimension ref="A1:T136"/>
  <sheetViews>
    <sheetView zoomScaleNormal="100" zoomScaleSheetLayoutView="100" workbookViewId="0"/>
  </sheetViews>
  <sheetFormatPr defaultColWidth="9.140625" defaultRowHeight="12.75"/>
  <cols>
    <col min="1" max="1" width="20.85546875" style="52" customWidth="1"/>
    <col min="2" max="2" width="7.140625" style="280" customWidth="1"/>
    <col min="3" max="18" width="6.140625" style="243" customWidth="1"/>
    <col min="19" max="19" width="8.7109375" style="243" customWidth="1"/>
    <col min="20" max="20" width="9.140625" style="52"/>
    <col min="21" max="21" width="5" style="52" customWidth="1"/>
    <col min="22" max="16384" width="9.140625" style="52"/>
  </cols>
  <sheetData>
    <row r="1" spans="1:20" s="51" customFormat="1" ht="11.25" customHeight="1">
      <c r="A1" s="3" t="s">
        <v>711</v>
      </c>
      <c r="B1" s="225"/>
      <c r="C1" s="225"/>
      <c r="D1" s="225"/>
      <c r="E1" s="225"/>
      <c r="F1" s="225"/>
      <c r="G1" s="225"/>
      <c r="H1" s="225"/>
      <c r="I1" s="225"/>
      <c r="J1" s="225"/>
      <c r="K1" s="225"/>
      <c r="L1" s="225"/>
      <c r="M1" s="225"/>
      <c r="N1" s="225"/>
      <c r="O1" s="225"/>
      <c r="P1" s="225"/>
      <c r="Q1" s="225"/>
      <c r="R1" s="225"/>
      <c r="S1" s="226"/>
    </row>
    <row r="2" spans="1:20" s="51" customFormat="1" ht="11.25" hidden="1" customHeight="1">
      <c r="A2" s="3" t="s">
        <v>302</v>
      </c>
      <c r="B2" s="225"/>
      <c r="C2" s="225"/>
      <c r="D2" s="225"/>
      <c r="E2" s="225"/>
      <c r="F2" s="225"/>
      <c r="G2" s="225"/>
      <c r="H2" s="225"/>
      <c r="I2" s="225"/>
      <c r="J2" s="225"/>
      <c r="K2" s="225"/>
      <c r="L2" s="225"/>
      <c r="M2" s="225"/>
      <c r="N2" s="225"/>
      <c r="O2" s="225"/>
      <c r="P2" s="225"/>
      <c r="Q2" s="225"/>
      <c r="R2" s="225"/>
      <c r="S2" s="225"/>
    </row>
    <row r="3" spans="1:20" s="185" customFormat="1" ht="11.25" customHeight="1">
      <c r="A3" s="7" t="s">
        <v>712</v>
      </c>
      <c r="B3" s="227"/>
      <c r="C3" s="227"/>
      <c r="D3" s="227"/>
      <c r="E3" s="227"/>
      <c r="F3" s="227"/>
      <c r="G3" s="227"/>
      <c r="H3" s="227"/>
      <c r="I3" s="227"/>
      <c r="J3" s="227"/>
      <c r="K3" s="227"/>
      <c r="L3" s="227"/>
      <c r="M3" s="227"/>
      <c r="N3" s="227"/>
      <c r="O3" s="227"/>
      <c r="P3" s="227"/>
      <c r="Q3" s="227"/>
      <c r="R3" s="227"/>
      <c r="S3" s="227"/>
    </row>
    <row r="4" spans="1:20" s="185" customFormat="1" ht="11.25" hidden="1" customHeight="1">
      <c r="A4" s="7" t="s">
        <v>302</v>
      </c>
      <c r="B4" s="227"/>
      <c r="C4" s="227"/>
      <c r="D4" s="227"/>
      <c r="E4" s="227"/>
      <c r="F4" s="227"/>
      <c r="G4" s="227"/>
      <c r="H4" s="227"/>
      <c r="I4" s="227"/>
      <c r="J4" s="227"/>
      <c r="K4" s="227"/>
      <c r="L4" s="227"/>
      <c r="M4" s="227"/>
      <c r="N4" s="227"/>
      <c r="O4" s="227"/>
      <c r="P4" s="227"/>
      <c r="Q4" s="227"/>
      <c r="R4" s="227"/>
      <c r="S4" s="227"/>
    </row>
    <row r="5" spans="1:20" s="51" customFormat="1" ht="11.25" customHeight="1">
      <c r="A5" s="228" t="s">
        <v>302</v>
      </c>
      <c r="B5" s="229"/>
      <c r="C5" s="229"/>
      <c r="D5" s="229"/>
      <c r="E5" s="229"/>
      <c r="F5" s="229"/>
      <c r="G5" s="229"/>
      <c r="H5" s="229"/>
      <c r="I5" s="229"/>
      <c r="J5" s="229"/>
      <c r="K5" s="229"/>
      <c r="L5" s="229"/>
      <c r="M5" s="229"/>
      <c r="N5" s="229"/>
      <c r="O5" s="229"/>
      <c r="P5" s="229"/>
      <c r="Q5" s="229"/>
      <c r="R5" s="229"/>
      <c r="S5" s="229"/>
    </row>
    <row r="6" spans="1:20" s="51" customFormat="1" ht="11.25" customHeight="1">
      <c r="B6" s="230" t="s">
        <v>95</v>
      </c>
      <c r="C6" s="230"/>
      <c r="D6" s="230"/>
      <c r="E6" s="230"/>
      <c r="F6" s="230"/>
      <c r="G6" s="230"/>
      <c r="H6" s="230"/>
      <c r="I6" s="230"/>
      <c r="J6" s="230"/>
      <c r="K6" s="230"/>
      <c r="L6" s="230"/>
      <c r="M6" s="230"/>
      <c r="N6" s="230"/>
      <c r="O6" s="230"/>
      <c r="P6" s="230"/>
      <c r="Q6" s="230"/>
      <c r="R6" s="230"/>
      <c r="S6" s="230"/>
    </row>
    <row r="7" spans="1:20" s="51" customFormat="1" ht="11.25">
      <c r="A7" s="231"/>
      <c r="B7" s="232" t="s">
        <v>97</v>
      </c>
      <c r="C7" s="232"/>
      <c r="D7" s="232"/>
      <c r="E7" s="232"/>
      <c r="F7" s="232"/>
      <c r="G7" s="232"/>
      <c r="H7" s="232"/>
      <c r="I7" s="232"/>
      <c r="J7" s="232"/>
      <c r="K7" s="232"/>
      <c r="L7" s="232"/>
      <c r="M7" s="232"/>
      <c r="N7" s="232"/>
      <c r="O7" s="232"/>
      <c r="P7" s="232"/>
      <c r="Q7" s="232"/>
      <c r="R7" s="232"/>
      <c r="S7" s="229"/>
    </row>
    <row r="8" spans="1:20" s="51" customFormat="1" ht="11.25">
      <c r="A8" s="233" t="s">
        <v>20</v>
      </c>
      <c r="B8" s="225" t="s">
        <v>144</v>
      </c>
      <c r="C8" s="225">
        <v>0</v>
      </c>
      <c r="D8" s="225" t="s">
        <v>98</v>
      </c>
      <c r="E8" s="225" t="s">
        <v>99</v>
      </c>
      <c r="F8" s="225" t="s">
        <v>100</v>
      </c>
      <c r="G8" s="225" t="s">
        <v>101</v>
      </c>
      <c r="H8" s="225" t="s">
        <v>102</v>
      </c>
      <c r="I8" s="225">
        <v>15</v>
      </c>
      <c r="J8" s="225" t="s">
        <v>103</v>
      </c>
      <c r="K8" s="225" t="s">
        <v>104</v>
      </c>
      <c r="L8" s="225" t="s">
        <v>105</v>
      </c>
      <c r="M8" s="225" t="s">
        <v>106</v>
      </c>
      <c r="N8" s="225" t="s">
        <v>107</v>
      </c>
      <c r="O8" s="225" t="s">
        <v>108</v>
      </c>
      <c r="P8" s="225" t="s">
        <v>109</v>
      </c>
      <c r="Q8" s="225" t="s">
        <v>110</v>
      </c>
      <c r="R8" s="225" t="s">
        <v>545</v>
      </c>
      <c r="S8" s="225" t="s">
        <v>111</v>
      </c>
    </row>
    <row r="9" spans="1:20" s="51" customFormat="1" ht="11.25">
      <c r="A9" s="231" t="s">
        <v>87</v>
      </c>
      <c r="B9" s="232" t="s">
        <v>93</v>
      </c>
      <c r="C9" s="232"/>
      <c r="D9" s="232"/>
      <c r="E9" s="232"/>
      <c r="F9" s="232"/>
      <c r="G9" s="232"/>
      <c r="H9" s="232"/>
      <c r="I9" s="232"/>
      <c r="J9" s="232"/>
      <c r="K9" s="232"/>
      <c r="L9" s="232"/>
      <c r="M9" s="232"/>
      <c r="N9" s="232"/>
      <c r="O9" s="232"/>
      <c r="P9" s="232"/>
      <c r="Q9" s="232"/>
      <c r="R9" s="232"/>
      <c r="S9" s="232" t="s">
        <v>112</v>
      </c>
    </row>
    <row r="10" spans="1:20" s="164" customFormat="1" ht="11.25">
      <c r="A10" s="51"/>
      <c r="B10" s="234"/>
      <c r="C10" s="234"/>
      <c r="D10" s="234"/>
      <c r="E10" s="234"/>
      <c r="F10" s="234"/>
      <c r="G10" s="234"/>
      <c r="H10" s="234"/>
      <c r="I10" s="234"/>
      <c r="J10" s="234"/>
      <c r="K10" s="234"/>
      <c r="L10" s="234"/>
      <c r="M10" s="234"/>
      <c r="N10" s="234"/>
      <c r="O10" s="234"/>
      <c r="P10" s="234"/>
      <c r="Q10" s="234"/>
      <c r="R10" s="234"/>
      <c r="S10" s="234"/>
    </row>
    <row r="11" spans="1:20" s="51" customFormat="1" ht="11.25">
      <c r="A11" s="51" t="s">
        <v>9</v>
      </c>
      <c r="B11" s="235">
        <v>227</v>
      </c>
      <c r="C11" s="234" t="s">
        <v>599</v>
      </c>
      <c r="D11" s="234">
        <v>1</v>
      </c>
      <c r="E11" s="235">
        <v>1</v>
      </c>
      <c r="F11" s="235">
        <v>1</v>
      </c>
      <c r="G11" s="234" t="s">
        <v>599</v>
      </c>
      <c r="H11" s="235">
        <v>2</v>
      </c>
      <c r="I11" s="235">
        <v>3</v>
      </c>
      <c r="J11" s="234">
        <v>7</v>
      </c>
      <c r="K11" s="235">
        <v>11</v>
      </c>
      <c r="L11" s="235">
        <v>10</v>
      </c>
      <c r="M11" s="235">
        <v>27</v>
      </c>
      <c r="N11" s="235">
        <v>22</v>
      </c>
      <c r="O11" s="235">
        <v>26</v>
      </c>
      <c r="P11" s="235">
        <v>35</v>
      </c>
      <c r="Q11" s="235">
        <v>37</v>
      </c>
      <c r="R11" s="235">
        <v>44</v>
      </c>
      <c r="S11" s="235" t="s">
        <v>599</v>
      </c>
      <c r="T11" s="392">
        <f>SUM(Q11:R11)/B11</f>
        <v>0.35682819383259912</v>
      </c>
    </row>
    <row r="12" spans="1:20" ht="11.25" customHeight="1">
      <c r="A12" s="164"/>
      <c r="B12" s="98"/>
      <c r="C12" s="9"/>
      <c r="D12" s="9"/>
      <c r="E12" s="9"/>
      <c r="F12" s="9"/>
      <c r="G12" s="9"/>
      <c r="H12" s="9"/>
      <c r="I12" s="9"/>
      <c r="J12" s="9"/>
      <c r="K12" s="9"/>
      <c r="L12" s="9"/>
      <c r="M12" s="9"/>
      <c r="N12" s="9"/>
      <c r="O12" s="9"/>
      <c r="P12" s="9"/>
      <c r="Q12" s="9"/>
      <c r="R12" s="9"/>
      <c r="S12" s="9"/>
      <c r="T12" s="294"/>
    </row>
    <row r="13" spans="1:20" s="164" customFormat="1" ht="11.25">
      <c r="A13" s="164" t="s">
        <v>159</v>
      </c>
      <c r="B13" s="234">
        <v>17</v>
      </c>
      <c r="C13" s="224" t="s">
        <v>599</v>
      </c>
      <c r="D13" s="224" t="s">
        <v>599</v>
      </c>
      <c r="E13" s="224" t="s">
        <v>599</v>
      </c>
      <c r="F13" s="224" t="s">
        <v>599</v>
      </c>
      <c r="G13" s="224" t="s">
        <v>599</v>
      </c>
      <c r="H13" s="224" t="s">
        <v>599</v>
      </c>
      <c r="I13" s="224" t="s">
        <v>599</v>
      </c>
      <c r="J13" s="224" t="s">
        <v>599</v>
      </c>
      <c r="K13" s="224" t="s">
        <v>599</v>
      </c>
      <c r="L13" s="224" t="s">
        <v>599</v>
      </c>
      <c r="M13" s="224">
        <v>3</v>
      </c>
      <c r="N13" s="224">
        <v>1</v>
      </c>
      <c r="O13" s="224">
        <v>3</v>
      </c>
      <c r="P13" s="224">
        <v>4</v>
      </c>
      <c r="Q13" s="224">
        <v>3</v>
      </c>
      <c r="R13" s="224">
        <v>3</v>
      </c>
      <c r="S13" s="236" t="s">
        <v>599</v>
      </c>
      <c r="T13" s="294"/>
    </row>
    <row r="14" spans="1:20" s="115" customFormat="1" ht="11.25">
      <c r="A14" s="115" t="s">
        <v>252</v>
      </c>
      <c r="B14" s="276">
        <v>7</v>
      </c>
      <c r="C14" s="237" t="s">
        <v>599</v>
      </c>
      <c r="D14" s="237" t="s">
        <v>599</v>
      </c>
      <c r="E14" s="237" t="s">
        <v>599</v>
      </c>
      <c r="F14" s="237" t="s">
        <v>599</v>
      </c>
      <c r="G14" s="237" t="s">
        <v>599</v>
      </c>
      <c r="H14" s="237" t="s">
        <v>599</v>
      </c>
      <c r="I14" s="237" t="s">
        <v>599</v>
      </c>
      <c r="J14" s="237" t="s">
        <v>599</v>
      </c>
      <c r="K14" s="237" t="s">
        <v>599</v>
      </c>
      <c r="L14" s="237" t="s">
        <v>599</v>
      </c>
      <c r="M14" s="237">
        <v>2</v>
      </c>
      <c r="N14" s="237" t="s">
        <v>599</v>
      </c>
      <c r="O14" s="237">
        <v>1</v>
      </c>
      <c r="P14" s="237">
        <v>1</v>
      </c>
      <c r="Q14" s="237">
        <v>2</v>
      </c>
      <c r="R14" s="237">
        <v>1</v>
      </c>
      <c r="S14" s="237" t="s">
        <v>599</v>
      </c>
      <c r="T14" s="294"/>
    </row>
    <row r="15" spans="1:20" s="164" customFormat="1" ht="11.25">
      <c r="A15" s="164" t="s">
        <v>160</v>
      </c>
      <c r="B15" s="234">
        <v>6</v>
      </c>
      <c r="C15" s="236" t="s">
        <v>599</v>
      </c>
      <c r="D15" s="236" t="s">
        <v>599</v>
      </c>
      <c r="E15" s="236" t="s">
        <v>599</v>
      </c>
      <c r="F15" s="236" t="s">
        <v>599</v>
      </c>
      <c r="G15" s="236" t="s">
        <v>599</v>
      </c>
      <c r="H15" s="236" t="s">
        <v>599</v>
      </c>
      <c r="I15" s="236" t="s">
        <v>599</v>
      </c>
      <c r="J15" s="236" t="s">
        <v>599</v>
      </c>
      <c r="K15" s="224">
        <v>1</v>
      </c>
      <c r="L15" s="224" t="s">
        <v>599</v>
      </c>
      <c r="M15" s="224" t="s">
        <v>599</v>
      </c>
      <c r="N15" s="224" t="s">
        <v>599</v>
      </c>
      <c r="O15" s="224" t="s">
        <v>599</v>
      </c>
      <c r="P15" s="224">
        <v>5</v>
      </c>
      <c r="Q15" s="224" t="s">
        <v>599</v>
      </c>
      <c r="R15" s="224" t="s">
        <v>599</v>
      </c>
      <c r="S15" s="238" t="s">
        <v>599</v>
      </c>
      <c r="T15" s="294"/>
    </row>
    <row r="16" spans="1:20" s="164" customFormat="1" ht="11.25">
      <c r="A16" s="164" t="s">
        <v>161</v>
      </c>
      <c r="B16" s="234">
        <v>11</v>
      </c>
      <c r="C16" s="236" t="s">
        <v>599</v>
      </c>
      <c r="D16" s="236" t="s">
        <v>599</v>
      </c>
      <c r="E16" s="236" t="s">
        <v>599</v>
      </c>
      <c r="F16" s="236" t="s">
        <v>599</v>
      </c>
      <c r="G16" s="236" t="s">
        <v>599</v>
      </c>
      <c r="H16" s="236" t="s">
        <v>599</v>
      </c>
      <c r="I16" s="236" t="s">
        <v>599</v>
      </c>
      <c r="J16" s="236">
        <v>1</v>
      </c>
      <c r="K16" s="224">
        <v>1</v>
      </c>
      <c r="L16" s="224">
        <v>1</v>
      </c>
      <c r="M16" s="224">
        <v>1</v>
      </c>
      <c r="N16" s="224" t="s">
        <v>599</v>
      </c>
      <c r="O16" s="236">
        <v>2</v>
      </c>
      <c r="P16" s="224">
        <v>2</v>
      </c>
      <c r="Q16" s="224">
        <v>2</v>
      </c>
      <c r="R16" s="224">
        <v>1</v>
      </c>
      <c r="S16" s="236" t="s">
        <v>599</v>
      </c>
      <c r="T16" s="294"/>
    </row>
    <row r="17" spans="1:20" s="164" customFormat="1" ht="11.25">
      <c r="A17" s="164" t="s">
        <v>162</v>
      </c>
      <c r="B17" s="235">
        <v>13</v>
      </c>
      <c r="C17" s="236" t="s">
        <v>599</v>
      </c>
      <c r="D17" s="236" t="s">
        <v>599</v>
      </c>
      <c r="E17" s="236" t="s">
        <v>599</v>
      </c>
      <c r="F17" s="236" t="s">
        <v>599</v>
      </c>
      <c r="G17" s="236" t="s">
        <v>599</v>
      </c>
      <c r="H17" s="236" t="s">
        <v>599</v>
      </c>
      <c r="I17" s="236">
        <v>1</v>
      </c>
      <c r="J17" s="236" t="s">
        <v>599</v>
      </c>
      <c r="K17" s="236" t="s">
        <v>599</v>
      </c>
      <c r="L17" s="236">
        <v>1</v>
      </c>
      <c r="M17" s="236">
        <v>1</v>
      </c>
      <c r="N17" s="236">
        <v>2</v>
      </c>
      <c r="O17" s="236">
        <v>3</v>
      </c>
      <c r="P17" s="236">
        <v>2</v>
      </c>
      <c r="Q17" s="236">
        <v>2</v>
      </c>
      <c r="R17" s="236">
        <v>1</v>
      </c>
      <c r="S17" s="236" t="s">
        <v>599</v>
      </c>
      <c r="T17" s="294"/>
    </row>
    <row r="18" spans="1:20" s="164" customFormat="1" ht="11.25">
      <c r="B18" s="234"/>
      <c r="C18" s="224"/>
      <c r="D18" s="224"/>
      <c r="E18" s="224"/>
      <c r="F18" s="224"/>
      <c r="G18" s="224"/>
      <c r="H18" s="224"/>
      <c r="I18" s="224"/>
      <c r="J18" s="224"/>
      <c r="K18" s="224"/>
      <c r="L18" s="224"/>
      <c r="M18" s="224"/>
      <c r="N18" s="224"/>
      <c r="O18" s="224"/>
      <c r="P18" s="224"/>
      <c r="Q18" s="224"/>
      <c r="R18" s="224"/>
      <c r="S18" s="236"/>
      <c r="T18" s="294"/>
    </row>
    <row r="19" spans="1:20" s="164" customFormat="1" ht="11.25">
      <c r="A19" s="164" t="s">
        <v>163</v>
      </c>
      <c r="B19" s="235">
        <v>13</v>
      </c>
      <c r="C19" s="236" t="s">
        <v>599</v>
      </c>
      <c r="D19" s="236" t="s">
        <v>599</v>
      </c>
      <c r="E19" s="236" t="s">
        <v>599</v>
      </c>
      <c r="F19" s="236" t="s">
        <v>599</v>
      </c>
      <c r="G19" s="236" t="s">
        <v>599</v>
      </c>
      <c r="H19" s="236" t="s">
        <v>599</v>
      </c>
      <c r="I19" s="236" t="s">
        <v>599</v>
      </c>
      <c r="J19" s="236" t="s">
        <v>599</v>
      </c>
      <c r="K19" s="236">
        <v>2</v>
      </c>
      <c r="L19" s="236" t="s">
        <v>599</v>
      </c>
      <c r="M19" s="236">
        <v>2</v>
      </c>
      <c r="N19" s="236">
        <v>2</v>
      </c>
      <c r="O19" s="236">
        <v>2</v>
      </c>
      <c r="P19" s="236">
        <v>4</v>
      </c>
      <c r="Q19" s="236">
        <v>1</v>
      </c>
      <c r="R19" s="236" t="s">
        <v>599</v>
      </c>
      <c r="S19" s="236" t="s">
        <v>599</v>
      </c>
      <c r="T19" s="294"/>
    </row>
    <row r="20" spans="1:20" s="164" customFormat="1" ht="11.25">
      <c r="A20" s="164" t="s">
        <v>164</v>
      </c>
      <c r="B20" s="234">
        <v>5</v>
      </c>
      <c r="C20" s="224" t="s">
        <v>599</v>
      </c>
      <c r="D20" s="224" t="s">
        <v>599</v>
      </c>
      <c r="E20" s="224" t="s">
        <v>599</v>
      </c>
      <c r="F20" s="224" t="s">
        <v>599</v>
      </c>
      <c r="G20" s="224" t="s">
        <v>599</v>
      </c>
      <c r="H20" s="224" t="s">
        <v>599</v>
      </c>
      <c r="I20" s="224" t="s">
        <v>599</v>
      </c>
      <c r="J20" s="224" t="s">
        <v>599</v>
      </c>
      <c r="K20" s="224" t="s">
        <v>599</v>
      </c>
      <c r="L20" s="224" t="s">
        <v>599</v>
      </c>
      <c r="M20" s="224" t="s">
        <v>599</v>
      </c>
      <c r="N20" s="224">
        <v>1</v>
      </c>
      <c r="O20" s="224" t="s">
        <v>599</v>
      </c>
      <c r="P20" s="224" t="s">
        <v>599</v>
      </c>
      <c r="Q20" s="224">
        <v>1</v>
      </c>
      <c r="R20" s="224">
        <v>3</v>
      </c>
      <c r="S20" s="236" t="s">
        <v>599</v>
      </c>
      <c r="T20" s="294"/>
    </row>
    <row r="21" spans="1:20" s="164" customFormat="1" ht="11.25">
      <c r="A21" s="164" t="s">
        <v>165</v>
      </c>
      <c r="B21" s="235">
        <v>13</v>
      </c>
      <c r="C21" s="236" t="s">
        <v>599</v>
      </c>
      <c r="D21" s="236" t="s">
        <v>599</v>
      </c>
      <c r="E21" s="236" t="s">
        <v>599</v>
      </c>
      <c r="F21" s="236">
        <v>1</v>
      </c>
      <c r="G21" s="236" t="s">
        <v>599</v>
      </c>
      <c r="H21" s="236" t="s">
        <v>599</v>
      </c>
      <c r="I21" s="236" t="s">
        <v>599</v>
      </c>
      <c r="J21" s="236">
        <v>2</v>
      </c>
      <c r="K21" s="236" t="s">
        <v>599</v>
      </c>
      <c r="L21" s="236">
        <v>1</v>
      </c>
      <c r="M21" s="236">
        <v>2</v>
      </c>
      <c r="N21" s="236">
        <v>1</v>
      </c>
      <c r="O21" s="236">
        <v>2</v>
      </c>
      <c r="P21" s="236">
        <v>1</v>
      </c>
      <c r="Q21" s="236">
        <v>2</v>
      </c>
      <c r="R21" s="236">
        <v>1</v>
      </c>
      <c r="S21" s="236" t="s">
        <v>599</v>
      </c>
      <c r="T21" s="294"/>
    </row>
    <row r="22" spans="1:20" s="164" customFormat="1" ht="11.25">
      <c r="A22" s="164" t="s">
        <v>166</v>
      </c>
      <c r="B22" s="235">
        <v>2</v>
      </c>
      <c r="C22" s="236" t="s">
        <v>599</v>
      </c>
      <c r="D22" s="236" t="s">
        <v>599</v>
      </c>
      <c r="E22" s="236" t="s">
        <v>599</v>
      </c>
      <c r="F22" s="236" t="s">
        <v>599</v>
      </c>
      <c r="G22" s="236" t="s">
        <v>599</v>
      </c>
      <c r="H22" s="236" t="s">
        <v>599</v>
      </c>
      <c r="I22" s="236" t="s">
        <v>599</v>
      </c>
      <c r="J22" s="236" t="s">
        <v>599</v>
      </c>
      <c r="K22" s="236" t="s">
        <v>599</v>
      </c>
      <c r="L22" s="236" t="s">
        <v>599</v>
      </c>
      <c r="M22" s="236" t="s">
        <v>599</v>
      </c>
      <c r="N22" s="236" t="s">
        <v>599</v>
      </c>
      <c r="O22" s="236">
        <v>1</v>
      </c>
      <c r="P22" s="236" t="s">
        <v>599</v>
      </c>
      <c r="Q22" s="236" t="s">
        <v>599</v>
      </c>
      <c r="R22" s="236">
        <v>1</v>
      </c>
      <c r="S22" s="236" t="s">
        <v>599</v>
      </c>
      <c r="T22" s="294"/>
    </row>
    <row r="23" spans="1:20" s="164" customFormat="1" ht="11.25">
      <c r="A23" s="164" t="s">
        <v>167</v>
      </c>
      <c r="B23" s="234">
        <v>4</v>
      </c>
      <c r="C23" s="224" t="s">
        <v>599</v>
      </c>
      <c r="D23" s="224" t="s">
        <v>599</v>
      </c>
      <c r="E23" s="224" t="s">
        <v>599</v>
      </c>
      <c r="F23" s="224" t="s">
        <v>599</v>
      </c>
      <c r="G23" s="224" t="s">
        <v>599</v>
      </c>
      <c r="H23" s="224" t="s">
        <v>599</v>
      </c>
      <c r="I23" s="224" t="s">
        <v>599</v>
      </c>
      <c r="J23" s="224" t="s">
        <v>599</v>
      </c>
      <c r="K23" s="224">
        <v>1</v>
      </c>
      <c r="L23" s="224" t="s">
        <v>599</v>
      </c>
      <c r="M23" s="224">
        <v>1</v>
      </c>
      <c r="N23" s="224">
        <v>1</v>
      </c>
      <c r="O23" s="224" t="s">
        <v>599</v>
      </c>
      <c r="P23" s="224">
        <v>1</v>
      </c>
      <c r="Q23" s="224" t="s">
        <v>599</v>
      </c>
      <c r="R23" s="224" t="s">
        <v>599</v>
      </c>
      <c r="S23" s="236" t="s">
        <v>599</v>
      </c>
      <c r="T23" s="294"/>
    </row>
    <row r="24" spans="1:20" s="164" customFormat="1" ht="11.25">
      <c r="B24" s="234"/>
      <c r="C24" s="224"/>
      <c r="D24" s="224"/>
      <c r="E24" s="224"/>
      <c r="F24" s="224"/>
      <c r="G24" s="224"/>
      <c r="H24" s="224"/>
      <c r="I24" s="224"/>
      <c r="J24" s="224"/>
      <c r="K24" s="224"/>
      <c r="L24" s="224"/>
      <c r="M24" s="224"/>
      <c r="N24" s="224"/>
      <c r="O24" s="224"/>
      <c r="P24" s="224"/>
      <c r="Q24" s="224"/>
      <c r="R24" s="224"/>
      <c r="S24" s="236"/>
      <c r="T24" s="294"/>
    </row>
    <row r="25" spans="1:20" s="164" customFormat="1" ht="11.25">
      <c r="A25" s="164" t="s">
        <v>168</v>
      </c>
      <c r="B25" s="235">
        <v>33</v>
      </c>
      <c r="C25" s="236" t="s">
        <v>599</v>
      </c>
      <c r="D25" s="236" t="s">
        <v>599</v>
      </c>
      <c r="E25" s="236">
        <v>1</v>
      </c>
      <c r="F25" s="236" t="s">
        <v>599</v>
      </c>
      <c r="G25" s="236" t="s">
        <v>599</v>
      </c>
      <c r="H25" s="236">
        <v>1</v>
      </c>
      <c r="I25" s="236" t="s">
        <v>599</v>
      </c>
      <c r="J25" s="236" t="s">
        <v>599</v>
      </c>
      <c r="K25" s="236">
        <v>2</v>
      </c>
      <c r="L25" s="236">
        <v>2</v>
      </c>
      <c r="M25" s="236">
        <v>3</v>
      </c>
      <c r="N25" s="236">
        <v>3</v>
      </c>
      <c r="O25" s="236">
        <v>4</v>
      </c>
      <c r="P25" s="236">
        <v>4</v>
      </c>
      <c r="Q25" s="236">
        <v>7</v>
      </c>
      <c r="R25" s="236">
        <v>6</v>
      </c>
      <c r="S25" s="236" t="s">
        <v>599</v>
      </c>
      <c r="T25" s="294"/>
    </row>
    <row r="26" spans="1:20" s="115" customFormat="1" ht="11.25">
      <c r="A26" s="115" t="s">
        <v>227</v>
      </c>
      <c r="B26" s="277">
        <v>4</v>
      </c>
      <c r="C26" s="237" t="s">
        <v>599</v>
      </c>
      <c r="D26" s="237" t="s">
        <v>599</v>
      </c>
      <c r="E26" s="237" t="s">
        <v>599</v>
      </c>
      <c r="F26" s="237" t="s">
        <v>599</v>
      </c>
      <c r="G26" s="237" t="s">
        <v>599</v>
      </c>
      <c r="H26" s="237" t="s">
        <v>599</v>
      </c>
      <c r="I26" s="237" t="s">
        <v>599</v>
      </c>
      <c r="J26" s="237" t="s">
        <v>599</v>
      </c>
      <c r="K26" s="237" t="s">
        <v>599</v>
      </c>
      <c r="L26" s="238" t="s">
        <v>599</v>
      </c>
      <c r="M26" s="238">
        <v>1</v>
      </c>
      <c r="N26" s="238">
        <v>1</v>
      </c>
      <c r="O26" s="238" t="s">
        <v>599</v>
      </c>
      <c r="P26" s="238" t="s">
        <v>599</v>
      </c>
      <c r="Q26" s="237">
        <v>2</v>
      </c>
      <c r="R26" s="238" t="s">
        <v>599</v>
      </c>
      <c r="S26" s="237" t="s">
        <v>599</v>
      </c>
      <c r="T26" s="294"/>
    </row>
    <row r="27" spans="1:20" s="164" customFormat="1" ht="11.25">
      <c r="A27" s="164" t="s">
        <v>169</v>
      </c>
      <c r="B27" s="234">
        <v>9</v>
      </c>
      <c r="C27" s="224" t="s">
        <v>599</v>
      </c>
      <c r="D27" s="224" t="s">
        <v>599</v>
      </c>
      <c r="E27" s="224" t="s">
        <v>599</v>
      </c>
      <c r="F27" s="224" t="s">
        <v>599</v>
      </c>
      <c r="G27" s="224" t="s">
        <v>599</v>
      </c>
      <c r="H27" s="224" t="s">
        <v>599</v>
      </c>
      <c r="I27" s="224" t="s">
        <v>599</v>
      </c>
      <c r="J27" s="224" t="s">
        <v>599</v>
      </c>
      <c r="K27" s="224" t="s">
        <v>599</v>
      </c>
      <c r="L27" s="224" t="s">
        <v>599</v>
      </c>
      <c r="M27" s="224">
        <v>2</v>
      </c>
      <c r="N27" s="224">
        <v>1</v>
      </c>
      <c r="O27" s="224">
        <v>1</v>
      </c>
      <c r="P27" s="224" t="s">
        <v>599</v>
      </c>
      <c r="Q27" s="224" t="s">
        <v>599</v>
      </c>
      <c r="R27" s="224">
        <v>5</v>
      </c>
      <c r="S27" s="237" t="s">
        <v>599</v>
      </c>
      <c r="T27" s="294"/>
    </row>
    <row r="28" spans="1:20" s="164" customFormat="1" ht="11.25">
      <c r="A28" s="164" t="s">
        <v>170</v>
      </c>
      <c r="B28" s="235">
        <v>39</v>
      </c>
      <c r="C28" s="236" t="s">
        <v>599</v>
      </c>
      <c r="D28" s="236">
        <v>1</v>
      </c>
      <c r="E28" s="236" t="s">
        <v>599</v>
      </c>
      <c r="F28" s="236" t="s">
        <v>599</v>
      </c>
      <c r="G28" s="236" t="s">
        <v>599</v>
      </c>
      <c r="H28" s="236" t="s">
        <v>599</v>
      </c>
      <c r="I28" s="236">
        <v>1</v>
      </c>
      <c r="J28" s="236">
        <v>3</v>
      </c>
      <c r="K28" s="236">
        <v>1</v>
      </c>
      <c r="L28" s="236">
        <v>2</v>
      </c>
      <c r="M28" s="236">
        <v>5</v>
      </c>
      <c r="N28" s="236">
        <v>3</v>
      </c>
      <c r="O28" s="236">
        <v>2</v>
      </c>
      <c r="P28" s="236">
        <v>4</v>
      </c>
      <c r="Q28" s="236">
        <v>6</v>
      </c>
      <c r="R28" s="236">
        <v>11</v>
      </c>
      <c r="S28" s="236" t="s">
        <v>599</v>
      </c>
      <c r="T28" s="294"/>
    </row>
    <row r="29" spans="1:20" s="115" customFormat="1" ht="11.25">
      <c r="A29" s="115" t="s">
        <v>228</v>
      </c>
      <c r="B29" s="276">
        <v>2</v>
      </c>
      <c r="C29" s="237" t="s">
        <v>599</v>
      </c>
      <c r="D29" s="237" t="s">
        <v>599</v>
      </c>
      <c r="E29" s="237" t="s">
        <v>599</v>
      </c>
      <c r="F29" s="237" t="s">
        <v>599</v>
      </c>
      <c r="G29" s="237" t="s">
        <v>599</v>
      </c>
      <c r="H29" s="237" t="s">
        <v>599</v>
      </c>
      <c r="I29" s="237" t="s">
        <v>599</v>
      </c>
      <c r="J29" s="237" t="s">
        <v>599</v>
      </c>
      <c r="K29" s="237" t="s">
        <v>599</v>
      </c>
      <c r="L29" s="237" t="s">
        <v>599</v>
      </c>
      <c r="M29" s="237" t="s">
        <v>599</v>
      </c>
      <c r="N29" s="237">
        <v>1</v>
      </c>
      <c r="O29" s="237" t="s">
        <v>599</v>
      </c>
      <c r="P29" s="237" t="s">
        <v>599</v>
      </c>
      <c r="Q29" s="237" t="s">
        <v>599</v>
      </c>
      <c r="R29" s="237">
        <v>1</v>
      </c>
      <c r="S29" s="237" t="s">
        <v>599</v>
      </c>
      <c r="T29" s="294"/>
    </row>
    <row r="30" spans="1:20" s="164" customFormat="1" ht="11.25">
      <c r="B30" s="234"/>
      <c r="C30" s="224"/>
      <c r="D30" s="224"/>
      <c r="E30" s="224"/>
      <c r="F30" s="224"/>
      <c r="G30" s="224"/>
      <c r="H30" s="224"/>
      <c r="I30" s="224"/>
      <c r="J30" s="224"/>
      <c r="K30" s="224"/>
      <c r="L30" s="224"/>
      <c r="M30" s="224"/>
      <c r="N30" s="224"/>
      <c r="O30" s="224"/>
      <c r="P30" s="224"/>
      <c r="Q30" s="224"/>
      <c r="R30" s="224"/>
      <c r="S30" s="237"/>
      <c r="T30" s="294"/>
    </row>
    <row r="31" spans="1:20" s="164" customFormat="1" ht="11.25">
      <c r="A31" s="164" t="s">
        <v>171</v>
      </c>
      <c r="B31" s="235">
        <v>7</v>
      </c>
      <c r="C31" s="236" t="s">
        <v>599</v>
      </c>
      <c r="D31" s="236" t="s">
        <v>599</v>
      </c>
      <c r="E31" s="236" t="s">
        <v>599</v>
      </c>
      <c r="F31" s="236" t="s">
        <v>599</v>
      </c>
      <c r="G31" s="236" t="s">
        <v>599</v>
      </c>
      <c r="H31" s="236" t="s">
        <v>599</v>
      </c>
      <c r="I31" s="236" t="s">
        <v>599</v>
      </c>
      <c r="J31" s="236">
        <v>1</v>
      </c>
      <c r="K31" s="236">
        <v>1</v>
      </c>
      <c r="L31" s="236" t="s">
        <v>599</v>
      </c>
      <c r="M31" s="236">
        <v>1</v>
      </c>
      <c r="N31" s="236" t="s">
        <v>599</v>
      </c>
      <c r="O31" s="236" t="s">
        <v>599</v>
      </c>
      <c r="P31" s="236" t="s">
        <v>599</v>
      </c>
      <c r="Q31" s="236">
        <v>1</v>
      </c>
      <c r="R31" s="236">
        <v>3</v>
      </c>
      <c r="S31" s="236" t="s">
        <v>599</v>
      </c>
      <c r="T31" s="294"/>
    </row>
    <row r="32" spans="1:20" s="164" customFormat="1" ht="11.25">
      <c r="A32" s="164" t="s">
        <v>172</v>
      </c>
      <c r="B32" s="235">
        <v>8</v>
      </c>
      <c r="C32" s="236" t="s">
        <v>599</v>
      </c>
      <c r="D32" s="236" t="s">
        <v>599</v>
      </c>
      <c r="E32" s="236" t="s">
        <v>599</v>
      </c>
      <c r="F32" s="236" t="s">
        <v>599</v>
      </c>
      <c r="G32" s="236" t="s">
        <v>599</v>
      </c>
      <c r="H32" s="236" t="s">
        <v>599</v>
      </c>
      <c r="I32" s="236" t="s">
        <v>599</v>
      </c>
      <c r="J32" s="236" t="s">
        <v>599</v>
      </c>
      <c r="K32" s="236" t="s">
        <v>599</v>
      </c>
      <c r="L32" s="236" t="s">
        <v>599</v>
      </c>
      <c r="M32" s="236">
        <v>1</v>
      </c>
      <c r="N32" s="236">
        <v>1</v>
      </c>
      <c r="O32" s="236" t="s">
        <v>599</v>
      </c>
      <c r="P32" s="236" t="s">
        <v>599</v>
      </c>
      <c r="Q32" s="236">
        <v>4</v>
      </c>
      <c r="R32" s="236">
        <v>2</v>
      </c>
      <c r="S32" s="236" t="s">
        <v>599</v>
      </c>
      <c r="T32" s="294"/>
    </row>
    <row r="33" spans="1:20" s="164" customFormat="1" ht="11.25">
      <c r="A33" s="164" t="s">
        <v>173</v>
      </c>
      <c r="B33" s="235">
        <v>5</v>
      </c>
      <c r="C33" s="236" t="s">
        <v>599</v>
      </c>
      <c r="D33" s="236" t="s">
        <v>599</v>
      </c>
      <c r="E33" s="236" t="s">
        <v>599</v>
      </c>
      <c r="F33" s="236" t="s">
        <v>599</v>
      </c>
      <c r="G33" s="236" t="s">
        <v>599</v>
      </c>
      <c r="H33" s="236" t="s">
        <v>599</v>
      </c>
      <c r="I33" s="236" t="s">
        <v>599</v>
      </c>
      <c r="J33" s="236" t="s">
        <v>599</v>
      </c>
      <c r="K33" s="236" t="s">
        <v>599</v>
      </c>
      <c r="L33" s="236">
        <v>1</v>
      </c>
      <c r="M33" s="236">
        <v>1</v>
      </c>
      <c r="N33" s="236">
        <v>2</v>
      </c>
      <c r="O33" s="236" t="s">
        <v>599</v>
      </c>
      <c r="P33" s="236" t="s">
        <v>599</v>
      </c>
      <c r="Q33" s="236" t="s">
        <v>599</v>
      </c>
      <c r="R33" s="236">
        <v>1</v>
      </c>
      <c r="S33" s="236" t="s">
        <v>599</v>
      </c>
      <c r="T33" s="294"/>
    </row>
    <row r="34" spans="1:20" s="164" customFormat="1" ht="11.25">
      <c r="A34" s="164" t="s">
        <v>174</v>
      </c>
      <c r="B34" s="234">
        <v>6</v>
      </c>
      <c r="C34" s="224" t="s">
        <v>599</v>
      </c>
      <c r="D34" s="224" t="s">
        <v>599</v>
      </c>
      <c r="E34" s="224" t="s">
        <v>599</v>
      </c>
      <c r="F34" s="224" t="s">
        <v>599</v>
      </c>
      <c r="G34" s="224" t="s">
        <v>599</v>
      </c>
      <c r="H34" s="224" t="s">
        <v>599</v>
      </c>
      <c r="I34" s="224" t="s">
        <v>599</v>
      </c>
      <c r="J34" s="224" t="s">
        <v>599</v>
      </c>
      <c r="K34" s="224">
        <v>1</v>
      </c>
      <c r="L34" s="224" t="s">
        <v>599</v>
      </c>
      <c r="M34" s="224" t="s">
        <v>599</v>
      </c>
      <c r="N34" s="224" t="s">
        <v>599</v>
      </c>
      <c r="O34" s="224" t="s">
        <v>599</v>
      </c>
      <c r="P34" s="224">
        <v>1</v>
      </c>
      <c r="Q34" s="224">
        <v>2</v>
      </c>
      <c r="R34" s="224">
        <v>2</v>
      </c>
      <c r="S34" s="236" t="s">
        <v>599</v>
      </c>
      <c r="T34" s="294"/>
    </row>
    <row r="35" spans="1:20" s="164" customFormat="1" ht="11.25">
      <c r="A35" s="164" t="s">
        <v>175</v>
      </c>
      <c r="B35" s="234">
        <v>9</v>
      </c>
      <c r="C35" s="224" t="s">
        <v>599</v>
      </c>
      <c r="D35" s="224" t="s">
        <v>599</v>
      </c>
      <c r="E35" s="224" t="s">
        <v>599</v>
      </c>
      <c r="F35" s="224" t="s">
        <v>599</v>
      </c>
      <c r="G35" s="224" t="s">
        <v>599</v>
      </c>
      <c r="H35" s="224" t="s">
        <v>599</v>
      </c>
      <c r="I35" s="224">
        <v>1</v>
      </c>
      <c r="J35" s="224" t="s">
        <v>599</v>
      </c>
      <c r="K35" s="224" t="s">
        <v>599</v>
      </c>
      <c r="L35" s="224" t="s">
        <v>599</v>
      </c>
      <c r="M35" s="224" t="s">
        <v>599</v>
      </c>
      <c r="N35" s="224">
        <v>1</v>
      </c>
      <c r="O35" s="224">
        <v>2</v>
      </c>
      <c r="P35" s="224">
        <v>3</v>
      </c>
      <c r="Q35" s="224">
        <v>1</v>
      </c>
      <c r="R35" s="224">
        <v>1</v>
      </c>
      <c r="S35" s="236" t="s">
        <v>599</v>
      </c>
      <c r="T35" s="294"/>
    </row>
    <row r="36" spans="1:20" s="164" customFormat="1" ht="11.25">
      <c r="B36" s="234"/>
      <c r="C36" s="224"/>
      <c r="D36" s="224"/>
      <c r="E36" s="224"/>
      <c r="F36" s="224"/>
      <c r="G36" s="224"/>
      <c r="H36" s="224"/>
      <c r="I36" s="224"/>
      <c r="J36" s="224"/>
      <c r="K36" s="224"/>
      <c r="L36" s="224"/>
      <c r="M36" s="224"/>
      <c r="N36" s="224"/>
      <c r="O36" s="224"/>
      <c r="P36" s="224"/>
      <c r="Q36" s="224"/>
      <c r="R36" s="224"/>
      <c r="S36" s="236"/>
      <c r="T36" s="294"/>
    </row>
    <row r="37" spans="1:20" s="164" customFormat="1" ht="11.25">
      <c r="A37" s="164" t="s">
        <v>176</v>
      </c>
      <c r="B37" s="235">
        <v>5</v>
      </c>
      <c r="C37" s="236" t="s">
        <v>599</v>
      </c>
      <c r="D37" s="236" t="s">
        <v>599</v>
      </c>
      <c r="E37" s="236" t="s">
        <v>599</v>
      </c>
      <c r="F37" s="236" t="s">
        <v>599</v>
      </c>
      <c r="G37" s="236" t="s">
        <v>599</v>
      </c>
      <c r="H37" s="236" t="s">
        <v>599</v>
      </c>
      <c r="I37" s="236" t="s">
        <v>599</v>
      </c>
      <c r="J37" s="236" t="s">
        <v>599</v>
      </c>
      <c r="K37" s="236" t="s">
        <v>599</v>
      </c>
      <c r="L37" s="236" t="s">
        <v>599</v>
      </c>
      <c r="M37" s="236">
        <v>1</v>
      </c>
      <c r="N37" s="236">
        <v>1</v>
      </c>
      <c r="O37" s="236" t="s">
        <v>599</v>
      </c>
      <c r="P37" s="236">
        <v>1</v>
      </c>
      <c r="Q37" s="236">
        <v>1</v>
      </c>
      <c r="R37" s="236">
        <v>1</v>
      </c>
      <c r="S37" s="236" t="s">
        <v>599</v>
      </c>
      <c r="T37" s="294"/>
    </row>
    <row r="38" spans="1:20" s="164" customFormat="1" ht="11.25">
      <c r="A38" s="164" t="s">
        <v>177</v>
      </c>
      <c r="B38" s="235">
        <v>3</v>
      </c>
      <c r="C38" s="236" t="s">
        <v>599</v>
      </c>
      <c r="D38" s="236" t="s">
        <v>599</v>
      </c>
      <c r="E38" s="236" t="s">
        <v>599</v>
      </c>
      <c r="F38" s="236" t="s">
        <v>599</v>
      </c>
      <c r="G38" s="236" t="s">
        <v>599</v>
      </c>
      <c r="H38" s="236" t="s">
        <v>599</v>
      </c>
      <c r="I38" s="236" t="s">
        <v>599</v>
      </c>
      <c r="J38" s="236" t="s">
        <v>599</v>
      </c>
      <c r="K38" s="236" t="s">
        <v>599</v>
      </c>
      <c r="L38" s="236">
        <v>1</v>
      </c>
      <c r="M38" s="236" t="s">
        <v>599</v>
      </c>
      <c r="N38" s="236" t="s">
        <v>599</v>
      </c>
      <c r="O38" s="236">
        <v>2</v>
      </c>
      <c r="P38" s="236" t="s">
        <v>599</v>
      </c>
      <c r="Q38" s="236" t="s">
        <v>599</v>
      </c>
      <c r="R38" s="236" t="s">
        <v>599</v>
      </c>
      <c r="S38" s="236" t="s">
        <v>599</v>
      </c>
      <c r="T38" s="294"/>
    </row>
    <row r="39" spans="1:20" s="164" customFormat="1" ht="11.25">
      <c r="A39" s="164" t="s">
        <v>178</v>
      </c>
      <c r="B39" s="234">
        <v>5</v>
      </c>
      <c r="C39" s="236" t="s">
        <v>599</v>
      </c>
      <c r="D39" s="236" t="s">
        <v>599</v>
      </c>
      <c r="E39" s="236" t="s">
        <v>599</v>
      </c>
      <c r="F39" s="236" t="s">
        <v>599</v>
      </c>
      <c r="G39" s="236" t="s">
        <v>599</v>
      </c>
      <c r="H39" s="236" t="s">
        <v>599</v>
      </c>
      <c r="I39" s="236" t="s">
        <v>599</v>
      </c>
      <c r="J39" s="236" t="s">
        <v>599</v>
      </c>
      <c r="K39" s="236" t="s">
        <v>599</v>
      </c>
      <c r="L39" s="236" t="s">
        <v>599</v>
      </c>
      <c r="M39" s="236" t="s">
        <v>599</v>
      </c>
      <c r="N39" s="236" t="s">
        <v>599</v>
      </c>
      <c r="O39" s="236">
        <v>2</v>
      </c>
      <c r="P39" s="236">
        <v>1</v>
      </c>
      <c r="Q39" s="236">
        <v>1</v>
      </c>
      <c r="R39" s="224">
        <v>1</v>
      </c>
      <c r="S39" s="224" t="s">
        <v>599</v>
      </c>
      <c r="T39" s="294"/>
    </row>
    <row r="40" spans="1:20" s="164" customFormat="1" ht="11.25">
      <c r="A40" s="239" t="s">
        <v>179</v>
      </c>
      <c r="B40" s="278">
        <v>14</v>
      </c>
      <c r="C40" s="240" t="s">
        <v>599</v>
      </c>
      <c r="D40" s="240" t="s">
        <v>599</v>
      </c>
      <c r="E40" s="240" t="s">
        <v>599</v>
      </c>
      <c r="F40" s="240" t="s">
        <v>599</v>
      </c>
      <c r="G40" s="240" t="s">
        <v>599</v>
      </c>
      <c r="H40" s="240">
        <v>1</v>
      </c>
      <c r="I40" s="240" t="s">
        <v>599</v>
      </c>
      <c r="J40" s="240" t="s">
        <v>599</v>
      </c>
      <c r="K40" s="240">
        <v>1</v>
      </c>
      <c r="L40" s="240">
        <v>1</v>
      </c>
      <c r="M40" s="240">
        <v>3</v>
      </c>
      <c r="N40" s="240">
        <v>2</v>
      </c>
      <c r="O40" s="240" t="s">
        <v>599</v>
      </c>
      <c r="P40" s="240">
        <v>2</v>
      </c>
      <c r="Q40" s="240">
        <v>3</v>
      </c>
      <c r="R40" s="240">
        <v>1</v>
      </c>
      <c r="S40" s="240" t="s">
        <v>599</v>
      </c>
      <c r="T40" s="294"/>
    </row>
    <row r="41" spans="1:20" s="164" customFormat="1" ht="11.25">
      <c r="A41" s="241"/>
      <c r="B41" s="234"/>
      <c r="C41" s="234"/>
      <c r="D41" s="234"/>
      <c r="E41" s="234"/>
      <c r="F41" s="234"/>
      <c r="G41" s="234"/>
      <c r="H41" s="234"/>
      <c r="I41" s="234"/>
      <c r="J41" s="234"/>
      <c r="K41" s="234"/>
      <c r="L41" s="234"/>
      <c r="M41" s="234"/>
      <c r="N41" s="234"/>
      <c r="O41" s="234"/>
      <c r="P41" s="234"/>
      <c r="Q41" s="234"/>
      <c r="R41" s="234"/>
      <c r="S41" s="234"/>
      <c r="T41" s="294"/>
    </row>
    <row r="42" spans="1:20" s="51" customFormat="1" ht="11.25">
      <c r="A42" s="51" t="s">
        <v>157</v>
      </c>
      <c r="B42" s="234">
        <v>1891</v>
      </c>
      <c r="C42" s="235">
        <v>1</v>
      </c>
      <c r="D42" s="235">
        <v>5</v>
      </c>
      <c r="E42" s="235">
        <v>8</v>
      </c>
      <c r="F42" s="235">
        <v>11</v>
      </c>
      <c r="G42" s="235">
        <v>35</v>
      </c>
      <c r="H42" s="235">
        <v>32</v>
      </c>
      <c r="I42" s="235">
        <v>52</v>
      </c>
      <c r="J42" s="235">
        <v>72</v>
      </c>
      <c r="K42" s="234">
        <v>91</v>
      </c>
      <c r="L42" s="234">
        <v>199</v>
      </c>
      <c r="M42" s="234">
        <v>302</v>
      </c>
      <c r="N42" s="234">
        <v>293</v>
      </c>
      <c r="O42" s="235">
        <v>259</v>
      </c>
      <c r="P42" s="234">
        <v>231</v>
      </c>
      <c r="Q42" s="234">
        <v>130</v>
      </c>
      <c r="R42" s="234">
        <v>159</v>
      </c>
      <c r="S42" s="235">
        <v>11</v>
      </c>
      <c r="T42" s="294"/>
    </row>
    <row r="43" spans="1:20" ht="11.25" customHeight="1">
      <c r="A43" s="164"/>
      <c r="B43" s="9"/>
      <c r="C43" s="9"/>
      <c r="D43" s="9"/>
      <c r="E43" s="9"/>
      <c r="F43" s="9"/>
      <c r="G43" s="9"/>
      <c r="H43" s="9"/>
      <c r="I43" s="9"/>
      <c r="J43" s="9"/>
      <c r="K43" s="9"/>
      <c r="L43" s="9"/>
      <c r="M43" s="9"/>
      <c r="N43" s="9"/>
      <c r="O43" s="9"/>
      <c r="P43" s="9"/>
      <c r="Q43" s="9"/>
      <c r="R43" s="9"/>
      <c r="S43" s="9"/>
      <c r="T43" s="294"/>
    </row>
    <row r="44" spans="1:20" s="164" customFormat="1" ht="11.25">
      <c r="A44" s="164" t="s">
        <v>159</v>
      </c>
      <c r="B44" s="234">
        <v>346</v>
      </c>
      <c r="C44" s="224">
        <v>1</v>
      </c>
      <c r="D44" s="224">
        <v>1</v>
      </c>
      <c r="E44" s="224">
        <v>2</v>
      </c>
      <c r="F44" s="224">
        <v>1</v>
      </c>
      <c r="G44" s="224">
        <v>4</v>
      </c>
      <c r="H44" s="224">
        <v>7</v>
      </c>
      <c r="I44" s="224">
        <v>9</v>
      </c>
      <c r="J44" s="224">
        <v>11</v>
      </c>
      <c r="K44" s="224">
        <v>11</v>
      </c>
      <c r="L44" s="224">
        <v>29</v>
      </c>
      <c r="M44" s="224">
        <v>57</v>
      </c>
      <c r="N44" s="224">
        <v>68</v>
      </c>
      <c r="O44" s="224">
        <v>52</v>
      </c>
      <c r="P44" s="224">
        <v>49</v>
      </c>
      <c r="Q44" s="224">
        <v>14</v>
      </c>
      <c r="R44" s="224">
        <v>28</v>
      </c>
      <c r="S44" s="224">
        <v>2</v>
      </c>
      <c r="T44" s="294"/>
    </row>
    <row r="45" spans="1:20" s="115" customFormat="1" ht="11.25">
      <c r="A45" s="115" t="s">
        <v>252</v>
      </c>
      <c r="B45" s="277">
        <v>119</v>
      </c>
      <c r="C45" s="237" t="s">
        <v>599</v>
      </c>
      <c r="D45" s="237" t="s">
        <v>599</v>
      </c>
      <c r="E45" s="237">
        <v>1</v>
      </c>
      <c r="F45" s="237">
        <v>1</v>
      </c>
      <c r="G45" s="237">
        <v>2</v>
      </c>
      <c r="H45" s="237" t="s">
        <v>599</v>
      </c>
      <c r="I45" s="237">
        <v>1</v>
      </c>
      <c r="J45" s="237">
        <v>3</v>
      </c>
      <c r="K45" s="238">
        <v>2</v>
      </c>
      <c r="L45" s="238">
        <v>6</v>
      </c>
      <c r="M45" s="238">
        <v>14</v>
      </c>
      <c r="N45" s="238">
        <v>25</v>
      </c>
      <c r="O45" s="237">
        <v>23</v>
      </c>
      <c r="P45" s="238">
        <v>19</v>
      </c>
      <c r="Q45" s="238">
        <v>7</v>
      </c>
      <c r="R45" s="238">
        <v>15</v>
      </c>
      <c r="S45" s="237" t="s">
        <v>599</v>
      </c>
      <c r="T45" s="294"/>
    </row>
    <row r="46" spans="1:20" s="164" customFormat="1" ht="11.25">
      <c r="A46" s="164" t="s">
        <v>160</v>
      </c>
      <c r="B46" s="234">
        <v>66</v>
      </c>
      <c r="C46" s="236" t="s">
        <v>599</v>
      </c>
      <c r="D46" s="236" t="s">
        <v>599</v>
      </c>
      <c r="E46" s="236" t="s">
        <v>599</v>
      </c>
      <c r="F46" s="236">
        <v>1</v>
      </c>
      <c r="G46" s="236" t="s">
        <v>599</v>
      </c>
      <c r="H46" s="236" t="s">
        <v>599</v>
      </c>
      <c r="I46" s="236">
        <v>1</v>
      </c>
      <c r="J46" s="236">
        <v>3</v>
      </c>
      <c r="K46" s="224">
        <v>7</v>
      </c>
      <c r="L46" s="224">
        <v>12</v>
      </c>
      <c r="M46" s="224">
        <v>8</v>
      </c>
      <c r="N46" s="224">
        <v>6</v>
      </c>
      <c r="O46" s="236">
        <v>7</v>
      </c>
      <c r="P46" s="224">
        <v>10</v>
      </c>
      <c r="Q46" s="224">
        <v>4</v>
      </c>
      <c r="R46" s="224">
        <v>6</v>
      </c>
      <c r="S46" s="236">
        <v>1</v>
      </c>
      <c r="T46" s="294"/>
    </row>
    <row r="47" spans="1:20" s="164" customFormat="1" ht="11.25">
      <c r="A47" s="164" t="s">
        <v>161</v>
      </c>
      <c r="B47" s="235">
        <v>63</v>
      </c>
      <c r="C47" s="236" t="s">
        <v>599</v>
      </c>
      <c r="D47" s="236" t="s">
        <v>599</v>
      </c>
      <c r="E47" s="236" t="s">
        <v>599</v>
      </c>
      <c r="F47" s="236" t="s">
        <v>599</v>
      </c>
      <c r="G47" s="236">
        <v>4</v>
      </c>
      <c r="H47" s="236">
        <v>1</v>
      </c>
      <c r="I47" s="236" t="s">
        <v>599</v>
      </c>
      <c r="J47" s="236">
        <v>2</v>
      </c>
      <c r="K47" s="236">
        <v>3</v>
      </c>
      <c r="L47" s="236">
        <v>6</v>
      </c>
      <c r="M47" s="236">
        <v>10</v>
      </c>
      <c r="N47" s="236">
        <v>14</v>
      </c>
      <c r="O47" s="236">
        <v>11</v>
      </c>
      <c r="P47" s="236">
        <v>5</v>
      </c>
      <c r="Q47" s="236">
        <v>4</v>
      </c>
      <c r="R47" s="236">
        <v>2</v>
      </c>
      <c r="S47" s="236">
        <v>1</v>
      </c>
      <c r="T47" s="294"/>
    </row>
    <row r="48" spans="1:20" s="164" customFormat="1" ht="11.25">
      <c r="A48" s="164" t="s">
        <v>162</v>
      </c>
      <c r="B48" s="235">
        <v>60</v>
      </c>
      <c r="C48" s="236" t="s">
        <v>599</v>
      </c>
      <c r="D48" s="236" t="s">
        <v>599</v>
      </c>
      <c r="E48" s="236" t="s">
        <v>599</v>
      </c>
      <c r="F48" s="236">
        <v>1</v>
      </c>
      <c r="G48" s="236" t="s">
        <v>599</v>
      </c>
      <c r="H48" s="236">
        <v>2</v>
      </c>
      <c r="I48" s="236">
        <v>5</v>
      </c>
      <c r="J48" s="236">
        <v>3</v>
      </c>
      <c r="K48" s="236">
        <v>3</v>
      </c>
      <c r="L48" s="236">
        <v>7</v>
      </c>
      <c r="M48" s="236">
        <v>10</v>
      </c>
      <c r="N48" s="236">
        <v>5</v>
      </c>
      <c r="O48" s="236">
        <v>12</v>
      </c>
      <c r="P48" s="236">
        <v>7</v>
      </c>
      <c r="Q48" s="236">
        <v>1</v>
      </c>
      <c r="R48" s="236">
        <v>4</v>
      </c>
      <c r="S48" s="236" t="s">
        <v>599</v>
      </c>
      <c r="T48" s="294"/>
    </row>
    <row r="49" spans="1:20" s="164" customFormat="1" ht="11.25">
      <c r="B49" s="235"/>
      <c r="C49" s="236"/>
      <c r="D49" s="236"/>
      <c r="E49" s="236"/>
      <c r="F49" s="236"/>
      <c r="G49" s="236"/>
      <c r="H49" s="236"/>
      <c r="I49" s="236"/>
      <c r="J49" s="236"/>
      <c r="K49" s="236"/>
      <c r="L49" s="236"/>
      <c r="M49" s="236"/>
      <c r="N49" s="236"/>
      <c r="O49" s="236"/>
      <c r="P49" s="236"/>
      <c r="Q49" s="236"/>
      <c r="R49" s="236"/>
      <c r="S49" s="236"/>
      <c r="T49" s="294"/>
    </row>
    <row r="50" spans="1:20" s="164" customFormat="1" ht="11.25">
      <c r="A50" s="164" t="s">
        <v>163</v>
      </c>
      <c r="B50" s="234">
        <v>68</v>
      </c>
      <c r="C50" s="236" t="s">
        <v>599</v>
      </c>
      <c r="D50" s="224" t="s">
        <v>599</v>
      </c>
      <c r="E50" s="224">
        <v>1</v>
      </c>
      <c r="F50" s="224">
        <v>2</v>
      </c>
      <c r="G50" s="224">
        <v>1</v>
      </c>
      <c r="H50" s="224" t="s">
        <v>599</v>
      </c>
      <c r="I50" s="224">
        <v>1</v>
      </c>
      <c r="J50" s="224">
        <v>1</v>
      </c>
      <c r="K50" s="224">
        <v>3</v>
      </c>
      <c r="L50" s="224">
        <v>7</v>
      </c>
      <c r="M50" s="224">
        <v>16</v>
      </c>
      <c r="N50" s="224">
        <v>10</v>
      </c>
      <c r="O50" s="224">
        <v>5</v>
      </c>
      <c r="P50" s="224">
        <v>14</v>
      </c>
      <c r="Q50" s="224">
        <v>1</v>
      </c>
      <c r="R50" s="224">
        <v>6</v>
      </c>
      <c r="S50" s="224" t="s">
        <v>599</v>
      </c>
      <c r="T50" s="294"/>
    </row>
    <row r="51" spans="1:20" s="164" customFormat="1" ht="11.25">
      <c r="A51" s="164" t="s">
        <v>164</v>
      </c>
      <c r="B51" s="234">
        <v>33</v>
      </c>
      <c r="C51" s="236" t="s">
        <v>599</v>
      </c>
      <c r="D51" s="224" t="s">
        <v>599</v>
      </c>
      <c r="E51" s="224" t="s">
        <v>599</v>
      </c>
      <c r="F51" s="224" t="s">
        <v>599</v>
      </c>
      <c r="G51" s="224" t="s">
        <v>599</v>
      </c>
      <c r="H51" s="224" t="s">
        <v>599</v>
      </c>
      <c r="I51" s="224" t="s">
        <v>599</v>
      </c>
      <c r="J51" s="224">
        <v>1</v>
      </c>
      <c r="K51" s="224" t="s">
        <v>599</v>
      </c>
      <c r="L51" s="224">
        <v>2</v>
      </c>
      <c r="M51" s="224">
        <v>10</v>
      </c>
      <c r="N51" s="224">
        <v>5</v>
      </c>
      <c r="O51" s="224">
        <v>2</v>
      </c>
      <c r="P51" s="224">
        <v>3</v>
      </c>
      <c r="Q51" s="224">
        <v>6</v>
      </c>
      <c r="R51" s="224">
        <v>4</v>
      </c>
      <c r="S51" s="224" t="s">
        <v>599</v>
      </c>
      <c r="T51" s="294"/>
    </row>
    <row r="52" spans="1:20" s="164" customFormat="1" ht="11.25">
      <c r="A52" s="164" t="s">
        <v>165</v>
      </c>
      <c r="B52" s="234">
        <v>65</v>
      </c>
      <c r="C52" s="236" t="s">
        <v>599</v>
      </c>
      <c r="D52" s="224" t="s">
        <v>599</v>
      </c>
      <c r="E52" s="224" t="s">
        <v>599</v>
      </c>
      <c r="F52" s="224">
        <v>1</v>
      </c>
      <c r="G52" s="224">
        <v>2</v>
      </c>
      <c r="H52" s="224" t="s">
        <v>599</v>
      </c>
      <c r="I52" s="224">
        <v>1</v>
      </c>
      <c r="J52" s="224">
        <v>4</v>
      </c>
      <c r="K52" s="224">
        <v>2</v>
      </c>
      <c r="L52" s="224">
        <v>6</v>
      </c>
      <c r="M52" s="224">
        <v>12</v>
      </c>
      <c r="N52" s="224">
        <v>9</v>
      </c>
      <c r="O52" s="224">
        <v>6</v>
      </c>
      <c r="P52" s="224">
        <v>7</v>
      </c>
      <c r="Q52" s="224">
        <v>5</v>
      </c>
      <c r="R52" s="224">
        <v>10</v>
      </c>
      <c r="S52" s="224" t="s">
        <v>599</v>
      </c>
      <c r="T52" s="294"/>
    </row>
    <row r="53" spans="1:20" s="164" customFormat="1" ht="11.25">
      <c r="A53" s="164" t="s">
        <v>166</v>
      </c>
      <c r="B53" s="234">
        <v>9</v>
      </c>
      <c r="C53" s="236" t="s">
        <v>599</v>
      </c>
      <c r="D53" s="224" t="s">
        <v>599</v>
      </c>
      <c r="E53" s="224" t="s">
        <v>599</v>
      </c>
      <c r="F53" s="236" t="s">
        <v>599</v>
      </c>
      <c r="G53" s="224" t="s">
        <v>599</v>
      </c>
      <c r="H53" s="224" t="s">
        <v>599</v>
      </c>
      <c r="I53" s="224" t="s">
        <v>599</v>
      </c>
      <c r="J53" s="224" t="s">
        <v>599</v>
      </c>
      <c r="K53" s="224">
        <v>1</v>
      </c>
      <c r="L53" s="224" t="s">
        <v>599</v>
      </c>
      <c r="M53" s="224">
        <v>1</v>
      </c>
      <c r="N53" s="224">
        <v>1</v>
      </c>
      <c r="O53" s="224">
        <v>3</v>
      </c>
      <c r="P53" s="224" t="s">
        <v>599</v>
      </c>
      <c r="Q53" s="224" t="s">
        <v>599</v>
      </c>
      <c r="R53" s="224">
        <v>3</v>
      </c>
      <c r="S53" s="236" t="s">
        <v>599</v>
      </c>
      <c r="T53" s="294"/>
    </row>
    <row r="54" spans="1:20" s="164" customFormat="1" ht="11.25">
      <c r="A54" s="164" t="s">
        <v>167</v>
      </c>
      <c r="B54" s="234">
        <v>34</v>
      </c>
      <c r="C54" s="236" t="s">
        <v>599</v>
      </c>
      <c r="D54" s="224" t="s">
        <v>599</v>
      </c>
      <c r="E54" s="224" t="s">
        <v>599</v>
      </c>
      <c r="F54" s="236" t="s">
        <v>599</v>
      </c>
      <c r="G54" s="224" t="s">
        <v>599</v>
      </c>
      <c r="H54" s="224">
        <v>1</v>
      </c>
      <c r="I54" s="224">
        <v>3</v>
      </c>
      <c r="J54" s="224">
        <v>4</v>
      </c>
      <c r="K54" s="224">
        <v>1</v>
      </c>
      <c r="L54" s="224">
        <v>5</v>
      </c>
      <c r="M54" s="224" t="s">
        <v>599</v>
      </c>
      <c r="N54" s="224">
        <v>4</v>
      </c>
      <c r="O54" s="224">
        <v>6</v>
      </c>
      <c r="P54" s="224">
        <v>6</v>
      </c>
      <c r="Q54" s="224">
        <v>1</v>
      </c>
      <c r="R54" s="224">
        <v>3</v>
      </c>
      <c r="S54" s="236" t="s">
        <v>599</v>
      </c>
      <c r="T54" s="294"/>
    </row>
    <row r="55" spans="1:20" s="164" customFormat="1" ht="11.25">
      <c r="B55" s="234"/>
      <c r="C55" s="236"/>
      <c r="D55" s="224"/>
      <c r="E55" s="224"/>
      <c r="F55" s="236"/>
      <c r="G55" s="224"/>
      <c r="H55" s="224"/>
      <c r="I55" s="224"/>
      <c r="J55" s="224"/>
      <c r="K55" s="224"/>
      <c r="L55" s="224"/>
      <c r="M55" s="224"/>
      <c r="N55" s="224"/>
      <c r="O55" s="224"/>
      <c r="P55" s="224"/>
      <c r="Q55" s="224"/>
      <c r="R55" s="224"/>
      <c r="S55" s="236"/>
      <c r="T55" s="294"/>
    </row>
    <row r="56" spans="1:20" s="164" customFormat="1" ht="11.25">
      <c r="A56" s="164" t="s">
        <v>168</v>
      </c>
      <c r="B56" s="235">
        <v>312</v>
      </c>
      <c r="C56" s="236" t="s">
        <v>599</v>
      </c>
      <c r="D56" s="236" t="s">
        <v>599</v>
      </c>
      <c r="E56" s="236">
        <v>2</v>
      </c>
      <c r="F56" s="236">
        <v>1</v>
      </c>
      <c r="G56" s="236">
        <v>7</v>
      </c>
      <c r="H56" s="236">
        <v>5</v>
      </c>
      <c r="I56" s="236">
        <v>4</v>
      </c>
      <c r="J56" s="236">
        <v>11</v>
      </c>
      <c r="K56" s="236">
        <v>13</v>
      </c>
      <c r="L56" s="236">
        <v>32</v>
      </c>
      <c r="M56" s="236">
        <v>51</v>
      </c>
      <c r="N56" s="236">
        <v>56</v>
      </c>
      <c r="O56" s="236">
        <v>29</v>
      </c>
      <c r="P56" s="236">
        <v>45</v>
      </c>
      <c r="Q56" s="236">
        <v>29</v>
      </c>
      <c r="R56" s="236">
        <v>27</v>
      </c>
      <c r="S56" s="236" t="s">
        <v>599</v>
      </c>
      <c r="T56" s="294"/>
    </row>
    <row r="57" spans="1:20" s="115" customFormat="1" ht="11.25">
      <c r="A57" s="115" t="s">
        <v>227</v>
      </c>
      <c r="B57" s="276">
        <v>81</v>
      </c>
      <c r="C57" s="237" t="s">
        <v>599</v>
      </c>
      <c r="D57" s="237" t="s">
        <v>599</v>
      </c>
      <c r="E57" s="237" t="s">
        <v>599</v>
      </c>
      <c r="F57" s="237" t="s">
        <v>599</v>
      </c>
      <c r="G57" s="237">
        <v>1</v>
      </c>
      <c r="H57" s="237">
        <v>1</v>
      </c>
      <c r="I57" s="237">
        <v>1</v>
      </c>
      <c r="J57" s="237">
        <v>1</v>
      </c>
      <c r="K57" s="237" t="s">
        <v>599</v>
      </c>
      <c r="L57" s="237">
        <v>5</v>
      </c>
      <c r="M57" s="237">
        <v>14</v>
      </c>
      <c r="N57" s="237">
        <v>13</v>
      </c>
      <c r="O57" s="237">
        <v>7</v>
      </c>
      <c r="P57" s="237">
        <v>19</v>
      </c>
      <c r="Q57" s="237">
        <v>12</v>
      </c>
      <c r="R57" s="237">
        <v>7</v>
      </c>
      <c r="S57" s="237" t="s">
        <v>599</v>
      </c>
      <c r="T57" s="294"/>
    </row>
    <row r="58" spans="1:20" s="164" customFormat="1" ht="11.25">
      <c r="A58" s="164" t="s">
        <v>169</v>
      </c>
      <c r="B58" s="235">
        <v>75</v>
      </c>
      <c r="C58" s="236" t="s">
        <v>599</v>
      </c>
      <c r="D58" s="236">
        <v>2</v>
      </c>
      <c r="E58" s="236" t="s">
        <v>599</v>
      </c>
      <c r="F58" s="236">
        <v>1</v>
      </c>
      <c r="G58" s="236">
        <v>1</v>
      </c>
      <c r="H58" s="236">
        <v>1</v>
      </c>
      <c r="I58" s="236">
        <v>4</v>
      </c>
      <c r="J58" s="236">
        <v>3</v>
      </c>
      <c r="K58" s="236">
        <v>4</v>
      </c>
      <c r="L58" s="236">
        <v>8</v>
      </c>
      <c r="M58" s="236">
        <v>10</v>
      </c>
      <c r="N58" s="236">
        <v>14</v>
      </c>
      <c r="O58" s="236">
        <v>10</v>
      </c>
      <c r="P58" s="236">
        <v>8</v>
      </c>
      <c r="Q58" s="236">
        <v>3</v>
      </c>
      <c r="R58" s="236">
        <v>6</v>
      </c>
      <c r="S58" s="236" t="s">
        <v>599</v>
      </c>
      <c r="T58" s="294"/>
    </row>
    <row r="59" spans="1:20" s="164" customFormat="1" ht="11.25">
      <c r="A59" s="164" t="s">
        <v>170</v>
      </c>
      <c r="B59" s="235">
        <v>215</v>
      </c>
      <c r="C59" s="236" t="s">
        <v>599</v>
      </c>
      <c r="D59" s="236" t="s">
        <v>599</v>
      </c>
      <c r="E59" s="236">
        <v>1</v>
      </c>
      <c r="F59" s="236">
        <v>1</v>
      </c>
      <c r="G59" s="236">
        <v>4</v>
      </c>
      <c r="H59" s="236">
        <v>2</v>
      </c>
      <c r="I59" s="236">
        <v>9</v>
      </c>
      <c r="J59" s="236">
        <v>10</v>
      </c>
      <c r="K59" s="236">
        <v>11</v>
      </c>
      <c r="L59" s="236">
        <v>27</v>
      </c>
      <c r="M59" s="236">
        <v>30</v>
      </c>
      <c r="N59" s="236">
        <v>29</v>
      </c>
      <c r="O59" s="236">
        <v>32</v>
      </c>
      <c r="P59" s="236">
        <v>25</v>
      </c>
      <c r="Q59" s="236">
        <v>15</v>
      </c>
      <c r="R59" s="236">
        <v>15</v>
      </c>
      <c r="S59" s="236">
        <v>4</v>
      </c>
      <c r="T59" s="294"/>
    </row>
    <row r="60" spans="1:20" s="115" customFormat="1" ht="11.25" customHeight="1">
      <c r="A60" s="115" t="s">
        <v>228</v>
      </c>
      <c r="B60" s="276">
        <v>50</v>
      </c>
      <c r="C60" s="237" t="s">
        <v>599</v>
      </c>
      <c r="D60" s="237" t="s">
        <v>599</v>
      </c>
      <c r="E60" s="237">
        <v>1</v>
      </c>
      <c r="F60" s="237" t="s">
        <v>599</v>
      </c>
      <c r="G60" s="237">
        <v>1</v>
      </c>
      <c r="H60" s="237" t="s">
        <v>599</v>
      </c>
      <c r="I60" s="237">
        <v>1</v>
      </c>
      <c r="J60" s="237" t="s">
        <v>599</v>
      </c>
      <c r="K60" s="237">
        <v>2</v>
      </c>
      <c r="L60" s="237">
        <v>8</v>
      </c>
      <c r="M60" s="237">
        <v>10</v>
      </c>
      <c r="N60" s="237">
        <v>8</v>
      </c>
      <c r="O60" s="237">
        <v>5</v>
      </c>
      <c r="P60" s="237">
        <v>6</v>
      </c>
      <c r="Q60" s="237">
        <v>2</v>
      </c>
      <c r="R60" s="237">
        <v>5</v>
      </c>
      <c r="S60" s="237">
        <v>1</v>
      </c>
      <c r="T60" s="294"/>
    </row>
    <row r="61" spans="1:20" s="164" customFormat="1" ht="11.25">
      <c r="B61" s="235"/>
      <c r="C61" s="236"/>
      <c r="D61" s="236"/>
      <c r="E61" s="236"/>
      <c r="F61" s="236"/>
      <c r="G61" s="236"/>
      <c r="H61" s="236"/>
      <c r="I61" s="236"/>
      <c r="J61" s="236"/>
      <c r="K61" s="236"/>
      <c r="L61" s="236"/>
      <c r="M61" s="236"/>
      <c r="N61" s="236"/>
      <c r="O61" s="236"/>
      <c r="P61" s="236"/>
      <c r="Q61" s="236"/>
      <c r="R61" s="236"/>
      <c r="S61" s="236"/>
      <c r="T61" s="294"/>
    </row>
    <row r="62" spans="1:20" s="164" customFormat="1" ht="11.25">
      <c r="A62" s="164" t="s">
        <v>171</v>
      </c>
      <c r="B62" s="235">
        <v>53</v>
      </c>
      <c r="C62" s="236" t="s">
        <v>599</v>
      </c>
      <c r="D62" s="236" t="s">
        <v>599</v>
      </c>
      <c r="E62" s="236" t="s">
        <v>599</v>
      </c>
      <c r="F62" s="236" t="s">
        <v>599</v>
      </c>
      <c r="G62" s="236" t="s">
        <v>599</v>
      </c>
      <c r="H62" s="236" t="s">
        <v>599</v>
      </c>
      <c r="I62" s="236">
        <v>1</v>
      </c>
      <c r="J62" s="236">
        <v>2</v>
      </c>
      <c r="K62" s="236" t="s">
        <v>599</v>
      </c>
      <c r="L62" s="236">
        <v>9</v>
      </c>
      <c r="M62" s="236">
        <v>10</v>
      </c>
      <c r="N62" s="236">
        <v>7</v>
      </c>
      <c r="O62" s="236">
        <v>13</v>
      </c>
      <c r="P62" s="236">
        <v>4</v>
      </c>
      <c r="Q62" s="236">
        <v>3</v>
      </c>
      <c r="R62" s="236">
        <v>4</v>
      </c>
      <c r="S62" s="236" t="s">
        <v>599</v>
      </c>
      <c r="T62" s="294"/>
    </row>
    <row r="63" spans="1:20" s="164" customFormat="1" ht="11.25">
      <c r="A63" s="164" t="s">
        <v>172</v>
      </c>
      <c r="B63" s="234">
        <v>76</v>
      </c>
      <c r="C63" s="236" t="s">
        <v>599</v>
      </c>
      <c r="D63" s="236" t="s">
        <v>599</v>
      </c>
      <c r="E63" s="224" t="s">
        <v>599</v>
      </c>
      <c r="F63" s="224" t="s">
        <v>599</v>
      </c>
      <c r="G63" s="224">
        <v>1</v>
      </c>
      <c r="H63" s="224">
        <v>1</v>
      </c>
      <c r="I63" s="224" t="s">
        <v>599</v>
      </c>
      <c r="J63" s="224">
        <v>3</v>
      </c>
      <c r="K63" s="224">
        <v>4</v>
      </c>
      <c r="L63" s="224">
        <v>11</v>
      </c>
      <c r="M63" s="224">
        <v>11</v>
      </c>
      <c r="N63" s="224">
        <v>10</v>
      </c>
      <c r="O63" s="224">
        <v>7</v>
      </c>
      <c r="P63" s="224">
        <v>11</v>
      </c>
      <c r="Q63" s="224">
        <v>11</v>
      </c>
      <c r="R63" s="224">
        <v>5</v>
      </c>
      <c r="S63" s="224">
        <v>1</v>
      </c>
      <c r="T63" s="294"/>
    </row>
    <row r="64" spans="1:20" s="164" customFormat="1" ht="11.25">
      <c r="A64" s="164" t="s">
        <v>173</v>
      </c>
      <c r="B64" s="234">
        <v>104</v>
      </c>
      <c r="C64" s="236" t="s">
        <v>599</v>
      </c>
      <c r="D64" s="236">
        <v>2</v>
      </c>
      <c r="E64" s="224" t="s">
        <v>599</v>
      </c>
      <c r="F64" s="224">
        <v>1</v>
      </c>
      <c r="G64" s="224">
        <v>2</v>
      </c>
      <c r="H64" s="224">
        <v>2</v>
      </c>
      <c r="I64" s="224">
        <v>3</v>
      </c>
      <c r="J64" s="224">
        <v>2</v>
      </c>
      <c r="K64" s="224">
        <v>3</v>
      </c>
      <c r="L64" s="224">
        <v>12</v>
      </c>
      <c r="M64" s="224">
        <v>21</v>
      </c>
      <c r="N64" s="224">
        <v>15</v>
      </c>
      <c r="O64" s="224">
        <v>18</v>
      </c>
      <c r="P64" s="224">
        <v>12</v>
      </c>
      <c r="Q64" s="224">
        <v>4</v>
      </c>
      <c r="R64" s="224">
        <v>7</v>
      </c>
      <c r="S64" s="224" t="s">
        <v>599</v>
      </c>
      <c r="T64" s="294"/>
    </row>
    <row r="65" spans="1:20" s="164" customFormat="1" ht="11.25">
      <c r="A65" s="164" t="s">
        <v>174</v>
      </c>
      <c r="B65" s="234">
        <v>74</v>
      </c>
      <c r="C65" s="236" t="s">
        <v>599</v>
      </c>
      <c r="D65" s="236" t="s">
        <v>599</v>
      </c>
      <c r="E65" s="224">
        <v>2</v>
      </c>
      <c r="F65" s="224" t="s">
        <v>599</v>
      </c>
      <c r="G65" s="224">
        <v>2</v>
      </c>
      <c r="H65" s="224">
        <v>1</v>
      </c>
      <c r="I65" s="224">
        <v>3</v>
      </c>
      <c r="J65" s="224">
        <v>2</v>
      </c>
      <c r="K65" s="224">
        <v>7</v>
      </c>
      <c r="L65" s="224">
        <v>4</v>
      </c>
      <c r="M65" s="224">
        <v>3</v>
      </c>
      <c r="N65" s="224">
        <v>11</v>
      </c>
      <c r="O65" s="224">
        <v>15</v>
      </c>
      <c r="P65" s="224">
        <v>10</v>
      </c>
      <c r="Q65" s="224">
        <v>8</v>
      </c>
      <c r="R65" s="224">
        <v>6</v>
      </c>
      <c r="S65" s="224" t="s">
        <v>599</v>
      </c>
      <c r="T65" s="294"/>
    </row>
    <row r="66" spans="1:20" s="164" customFormat="1" ht="11.25">
      <c r="A66" s="164" t="s">
        <v>175</v>
      </c>
      <c r="B66" s="235">
        <v>27</v>
      </c>
      <c r="C66" s="236" t="s">
        <v>599</v>
      </c>
      <c r="D66" s="236" t="s">
        <v>599</v>
      </c>
      <c r="E66" s="236" t="s">
        <v>599</v>
      </c>
      <c r="F66" s="236" t="s">
        <v>599</v>
      </c>
      <c r="G66" s="236">
        <v>1</v>
      </c>
      <c r="H66" s="236">
        <v>1</v>
      </c>
      <c r="I66" s="236">
        <v>1</v>
      </c>
      <c r="J66" s="236">
        <v>3</v>
      </c>
      <c r="K66" s="236">
        <v>4</v>
      </c>
      <c r="L66" s="236">
        <v>4</v>
      </c>
      <c r="M66" s="236">
        <v>4</v>
      </c>
      <c r="N66" s="236">
        <v>2</v>
      </c>
      <c r="O66" s="236">
        <v>1</v>
      </c>
      <c r="P66" s="236">
        <v>1</v>
      </c>
      <c r="Q66" s="236">
        <v>2</v>
      </c>
      <c r="R66" s="236">
        <v>3</v>
      </c>
      <c r="S66" s="236" t="s">
        <v>599</v>
      </c>
      <c r="T66" s="294"/>
    </row>
    <row r="67" spans="1:20" s="164" customFormat="1" ht="10.5" customHeight="1">
      <c r="B67" s="235"/>
      <c r="C67" s="236"/>
      <c r="D67" s="236"/>
      <c r="E67" s="236"/>
      <c r="F67" s="236"/>
      <c r="G67" s="236"/>
      <c r="H67" s="236"/>
      <c r="I67" s="236"/>
      <c r="J67" s="236"/>
      <c r="K67" s="236"/>
      <c r="L67" s="236"/>
      <c r="M67" s="236"/>
      <c r="N67" s="236"/>
      <c r="O67" s="236"/>
      <c r="P67" s="236"/>
      <c r="Q67" s="236"/>
      <c r="R67" s="236"/>
      <c r="S67" s="236"/>
      <c r="T67" s="294"/>
    </row>
    <row r="68" spans="1:20" s="164" customFormat="1" ht="11.25">
      <c r="A68" s="164" t="s">
        <v>176</v>
      </c>
      <c r="B68" s="234">
        <v>41</v>
      </c>
      <c r="C68" s="236" t="s">
        <v>599</v>
      </c>
      <c r="D68" s="224" t="s">
        <v>599</v>
      </c>
      <c r="E68" s="236" t="s">
        <v>599</v>
      </c>
      <c r="F68" s="236" t="s">
        <v>599</v>
      </c>
      <c r="G68" s="224">
        <v>3</v>
      </c>
      <c r="H68" s="236">
        <v>2</v>
      </c>
      <c r="I68" s="224">
        <v>1</v>
      </c>
      <c r="J68" s="224">
        <v>2</v>
      </c>
      <c r="K68" s="224" t="s">
        <v>599</v>
      </c>
      <c r="L68" s="224">
        <v>2</v>
      </c>
      <c r="M68" s="224">
        <v>7</v>
      </c>
      <c r="N68" s="224">
        <v>4</v>
      </c>
      <c r="O68" s="224">
        <v>9</v>
      </c>
      <c r="P68" s="224">
        <v>3</v>
      </c>
      <c r="Q68" s="224">
        <v>5</v>
      </c>
      <c r="R68" s="224">
        <v>3</v>
      </c>
      <c r="S68" s="236" t="s">
        <v>599</v>
      </c>
      <c r="T68" s="294"/>
    </row>
    <row r="69" spans="1:20" s="164" customFormat="1" ht="11.25">
      <c r="A69" s="164" t="s">
        <v>177</v>
      </c>
      <c r="B69" s="234">
        <v>39</v>
      </c>
      <c r="C69" s="236" t="s">
        <v>599</v>
      </c>
      <c r="D69" s="224" t="s">
        <v>599</v>
      </c>
      <c r="E69" s="236" t="s">
        <v>599</v>
      </c>
      <c r="F69" s="236" t="s">
        <v>599</v>
      </c>
      <c r="G69" s="224" t="s">
        <v>599</v>
      </c>
      <c r="H69" s="236">
        <v>1</v>
      </c>
      <c r="I69" s="224" t="s">
        <v>599</v>
      </c>
      <c r="J69" s="224">
        <v>2</v>
      </c>
      <c r="K69" s="224">
        <v>4</v>
      </c>
      <c r="L69" s="224">
        <v>3</v>
      </c>
      <c r="M69" s="224">
        <v>7</v>
      </c>
      <c r="N69" s="224">
        <v>4</v>
      </c>
      <c r="O69" s="224">
        <v>7</v>
      </c>
      <c r="P69" s="224">
        <v>4</v>
      </c>
      <c r="Q69" s="224">
        <v>2</v>
      </c>
      <c r="R69" s="224">
        <v>4</v>
      </c>
      <c r="S69" s="236">
        <v>1</v>
      </c>
      <c r="T69" s="294"/>
    </row>
    <row r="70" spans="1:20" s="164" customFormat="1" ht="11.25">
      <c r="A70" s="164" t="s">
        <v>178</v>
      </c>
      <c r="B70" s="234">
        <v>88</v>
      </c>
      <c r="C70" s="236" t="s">
        <v>599</v>
      </c>
      <c r="D70" s="224" t="s">
        <v>599</v>
      </c>
      <c r="E70" s="236" t="s">
        <v>599</v>
      </c>
      <c r="F70" s="236" t="s">
        <v>599</v>
      </c>
      <c r="G70" s="224">
        <v>3</v>
      </c>
      <c r="H70" s="236">
        <v>2</v>
      </c>
      <c r="I70" s="224">
        <v>5</v>
      </c>
      <c r="J70" s="224">
        <v>3</v>
      </c>
      <c r="K70" s="224">
        <v>7</v>
      </c>
      <c r="L70" s="224">
        <v>8</v>
      </c>
      <c r="M70" s="224">
        <v>14</v>
      </c>
      <c r="N70" s="224">
        <v>15</v>
      </c>
      <c r="O70" s="224">
        <v>9</v>
      </c>
      <c r="P70" s="224">
        <v>3</v>
      </c>
      <c r="Q70" s="224">
        <v>7</v>
      </c>
      <c r="R70" s="224">
        <v>11</v>
      </c>
      <c r="S70" s="236">
        <v>1</v>
      </c>
      <c r="T70" s="294"/>
    </row>
    <row r="71" spans="1:20" s="164" customFormat="1" ht="11.25">
      <c r="A71" s="239" t="s">
        <v>179</v>
      </c>
      <c r="B71" s="278">
        <v>43</v>
      </c>
      <c r="C71" s="240" t="s">
        <v>599</v>
      </c>
      <c r="D71" s="240" t="s">
        <v>599</v>
      </c>
      <c r="E71" s="240" t="s">
        <v>599</v>
      </c>
      <c r="F71" s="240">
        <v>1</v>
      </c>
      <c r="G71" s="240" t="s">
        <v>599</v>
      </c>
      <c r="H71" s="240">
        <v>3</v>
      </c>
      <c r="I71" s="240">
        <v>1</v>
      </c>
      <c r="J71" s="240" t="s">
        <v>599</v>
      </c>
      <c r="K71" s="240">
        <v>3</v>
      </c>
      <c r="L71" s="240">
        <v>5</v>
      </c>
      <c r="M71" s="240">
        <v>10</v>
      </c>
      <c r="N71" s="240">
        <v>4</v>
      </c>
      <c r="O71" s="240">
        <v>5</v>
      </c>
      <c r="P71" s="240">
        <v>4</v>
      </c>
      <c r="Q71" s="240">
        <v>5</v>
      </c>
      <c r="R71" s="240">
        <v>2</v>
      </c>
      <c r="S71" s="240" t="s">
        <v>599</v>
      </c>
      <c r="T71" s="294"/>
    </row>
    <row r="72" spans="1:20" s="164" customFormat="1" ht="11.25">
      <c r="A72" s="241"/>
      <c r="B72" s="234"/>
      <c r="C72" s="234"/>
      <c r="D72" s="234"/>
      <c r="E72" s="234"/>
      <c r="F72" s="234"/>
      <c r="G72" s="234"/>
      <c r="H72" s="234"/>
      <c r="I72" s="234"/>
      <c r="J72" s="234"/>
      <c r="K72" s="234"/>
      <c r="L72" s="234"/>
      <c r="M72" s="234"/>
      <c r="N72" s="234"/>
      <c r="O72" s="234"/>
      <c r="P72" s="234"/>
      <c r="Q72" s="234"/>
      <c r="R72" s="234"/>
      <c r="S72" s="234"/>
      <c r="T72" s="294"/>
    </row>
    <row r="73" spans="1:20" s="51" customFormat="1" ht="11.25">
      <c r="A73" s="51" t="s">
        <v>10</v>
      </c>
      <c r="B73" s="234">
        <v>13370</v>
      </c>
      <c r="C73" s="234">
        <v>13</v>
      </c>
      <c r="D73" s="234">
        <v>59</v>
      </c>
      <c r="E73" s="234">
        <v>83</v>
      </c>
      <c r="F73" s="234">
        <v>150</v>
      </c>
      <c r="G73" s="234">
        <v>249</v>
      </c>
      <c r="H73" s="234">
        <v>283</v>
      </c>
      <c r="I73" s="234">
        <v>488</v>
      </c>
      <c r="J73" s="234">
        <v>611</v>
      </c>
      <c r="K73" s="234">
        <v>758</v>
      </c>
      <c r="L73" s="234">
        <v>1569</v>
      </c>
      <c r="M73" s="234">
        <v>2366</v>
      </c>
      <c r="N73" s="234">
        <v>1992</v>
      </c>
      <c r="O73" s="234">
        <v>1779</v>
      </c>
      <c r="P73" s="234">
        <v>1468</v>
      </c>
      <c r="Q73" s="234">
        <v>764</v>
      </c>
      <c r="R73" s="234">
        <v>665</v>
      </c>
      <c r="S73" s="234">
        <v>73</v>
      </c>
      <c r="T73" s="294"/>
    </row>
    <row r="74" spans="1:20">
      <c r="A74" s="164"/>
      <c r="B74" s="9"/>
      <c r="C74" s="9"/>
      <c r="D74" s="9"/>
      <c r="E74" s="9"/>
      <c r="F74" s="9"/>
      <c r="G74" s="9"/>
      <c r="H74" s="9"/>
      <c r="I74" s="9"/>
      <c r="J74" s="9"/>
      <c r="K74" s="9"/>
      <c r="L74" s="9"/>
      <c r="M74" s="9"/>
      <c r="N74" s="9"/>
      <c r="O74" s="9"/>
      <c r="P74" s="9"/>
      <c r="Q74" s="9"/>
      <c r="R74" s="9"/>
      <c r="S74" s="9"/>
      <c r="T74" s="294"/>
    </row>
    <row r="75" spans="1:20" s="164" customFormat="1" ht="11.25">
      <c r="A75" s="164" t="s">
        <v>159</v>
      </c>
      <c r="B75" s="234">
        <v>2793</v>
      </c>
      <c r="C75" s="224">
        <v>3</v>
      </c>
      <c r="D75" s="224">
        <v>11</v>
      </c>
      <c r="E75" s="224">
        <v>18</v>
      </c>
      <c r="F75" s="224">
        <v>38</v>
      </c>
      <c r="G75" s="224">
        <v>46</v>
      </c>
      <c r="H75" s="224">
        <v>52</v>
      </c>
      <c r="I75" s="224">
        <v>108</v>
      </c>
      <c r="J75" s="224">
        <v>127</v>
      </c>
      <c r="K75" s="224">
        <v>132</v>
      </c>
      <c r="L75" s="224">
        <v>278</v>
      </c>
      <c r="M75" s="224">
        <v>495</v>
      </c>
      <c r="N75" s="224">
        <v>479</v>
      </c>
      <c r="O75" s="224">
        <v>427</v>
      </c>
      <c r="P75" s="224">
        <v>302</v>
      </c>
      <c r="Q75" s="224">
        <v>143</v>
      </c>
      <c r="R75" s="224">
        <v>107</v>
      </c>
      <c r="S75" s="224">
        <v>27</v>
      </c>
      <c r="T75" s="294"/>
    </row>
    <row r="76" spans="1:20" s="115" customFormat="1" ht="11.25">
      <c r="A76" s="115" t="s">
        <v>252</v>
      </c>
      <c r="B76" s="277">
        <v>1067</v>
      </c>
      <c r="C76" s="238">
        <v>1</v>
      </c>
      <c r="D76" s="238">
        <v>4</v>
      </c>
      <c r="E76" s="238">
        <v>9</v>
      </c>
      <c r="F76" s="238">
        <v>13</v>
      </c>
      <c r="G76" s="238">
        <v>13</v>
      </c>
      <c r="H76" s="238">
        <v>15</v>
      </c>
      <c r="I76" s="238">
        <v>20</v>
      </c>
      <c r="J76" s="238">
        <v>32</v>
      </c>
      <c r="K76" s="238">
        <v>38</v>
      </c>
      <c r="L76" s="238">
        <v>91</v>
      </c>
      <c r="M76" s="238">
        <v>218</v>
      </c>
      <c r="N76" s="238">
        <v>206</v>
      </c>
      <c r="O76" s="238">
        <v>163</v>
      </c>
      <c r="P76" s="238">
        <v>138</v>
      </c>
      <c r="Q76" s="238">
        <v>57</v>
      </c>
      <c r="R76" s="238">
        <v>36</v>
      </c>
      <c r="S76" s="238">
        <v>13</v>
      </c>
      <c r="T76" s="294"/>
    </row>
    <row r="77" spans="1:20" s="164" customFormat="1" ht="11.25">
      <c r="A77" s="164" t="s">
        <v>160</v>
      </c>
      <c r="B77" s="234">
        <v>355</v>
      </c>
      <c r="C77" s="224" t="s">
        <v>599</v>
      </c>
      <c r="D77" s="224" t="s">
        <v>599</v>
      </c>
      <c r="E77" s="224" t="s">
        <v>599</v>
      </c>
      <c r="F77" s="224">
        <v>1</v>
      </c>
      <c r="G77" s="224">
        <v>4</v>
      </c>
      <c r="H77" s="224">
        <v>6</v>
      </c>
      <c r="I77" s="224">
        <v>5</v>
      </c>
      <c r="J77" s="224">
        <v>10</v>
      </c>
      <c r="K77" s="224">
        <v>22</v>
      </c>
      <c r="L77" s="224">
        <v>35</v>
      </c>
      <c r="M77" s="224">
        <v>71</v>
      </c>
      <c r="N77" s="224">
        <v>53</v>
      </c>
      <c r="O77" s="224">
        <v>48</v>
      </c>
      <c r="P77" s="224">
        <v>43</v>
      </c>
      <c r="Q77" s="224">
        <v>29</v>
      </c>
      <c r="R77" s="224">
        <v>26</v>
      </c>
      <c r="S77" s="224">
        <v>2</v>
      </c>
      <c r="T77" s="294"/>
    </row>
    <row r="78" spans="1:20" s="164" customFormat="1" ht="11.25">
      <c r="A78" s="164" t="s">
        <v>161</v>
      </c>
      <c r="B78" s="234">
        <v>487</v>
      </c>
      <c r="C78" s="224" t="s">
        <v>599</v>
      </c>
      <c r="D78" s="224">
        <v>5</v>
      </c>
      <c r="E78" s="224">
        <v>4</v>
      </c>
      <c r="F78" s="224">
        <v>6</v>
      </c>
      <c r="G78" s="224">
        <v>11</v>
      </c>
      <c r="H78" s="224">
        <v>11</v>
      </c>
      <c r="I78" s="224">
        <v>14</v>
      </c>
      <c r="J78" s="224">
        <v>29</v>
      </c>
      <c r="K78" s="224">
        <v>29</v>
      </c>
      <c r="L78" s="224">
        <v>61</v>
      </c>
      <c r="M78" s="224">
        <v>76</v>
      </c>
      <c r="N78" s="224">
        <v>69</v>
      </c>
      <c r="O78" s="224">
        <v>65</v>
      </c>
      <c r="P78" s="224">
        <v>53</v>
      </c>
      <c r="Q78" s="224">
        <v>26</v>
      </c>
      <c r="R78" s="224">
        <v>25</v>
      </c>
      <c r="S78" s="224">
        <v>3</v>
      </c>
      <c r="T78" s="294"/>
    </row>
    <row r="79" spans="1:20" s="164" customFormat="1" ht="11.25">
      <c r="A79" s="164" t="s">
        <v>162</v>
      </c>
      <c r="B79" s="234">
        <v>479</v>
      </c>
      <c r="C79" s="224" t="s">
        <v>599</v>
      </c>
      <c r="D79" s="224">
        <v>1</v>
      </c>
      <c r="E79" s="224">
        <v>2</v>
      </c>
      <c r="F79" s="224">
        <v>6</v>
      </c>
      <c r="G79" s="224">
        <v>9</v>
      </c>
      <c r="H79" s="224">
        <v>8</v>
      </c>
      <c r="I79" s="224">
        <v>21</v>
      </c>
      <c r="J79" s="224">
        <v>15</v>
      </c>
      <c r="K79" s="224">
        <v>24</v>
      </c>
      <c r="L79" s="224">
        <v>57</v>
      </c>
      <c r="M79" s="224">
        <v>85</v>
      </c>
      <c r="N79" s="224">
        <v>65</v>
      </c>
      <c r="O79" s="224">
        <v>65</v>
      </c>
      <c r="P79" s="224">
        <v>60</v>
      </c>
      <c r="Q79" s="224">
        <v>27</v>
      </c>
      <c r="R79" s="224">
        <v>31</v>
      </c>
      <c r="S79" s="224">
        <v>3</v>
      </c>
      <c r="T79" s="294"/>
    </row>
    <row r="80" spans="1:20" s="164" customFormat="1" ht="11.25">
      <c r="B80" s="234"/>
      <c r="C80" s="224"/>
      <c r="D80" s="224"/>
      <c r="E80" s="224"/>
      <c r="F80" s="224"/>
      <c r="G80" s="224"/>
      <c r="H80" s="224"/>
      <c r="I80" s="224"/>
      <c r="J80" s="224"/>
      <c r="K80" s="224"/>
      <c r="L80" s="224"/>
      <c r="M80" s="224"/>
      <c r="N80" s="224"/>
      <c r="O80" s="224"/>
      <c r="P80" s="224"/>
      <c r="Q80" s="224"/>
      <c r="R80" s="224"/>
      <c r="S80" s="224"/>
      <c r="T80" s="294"/>
    </row>
    <row r="81" spans="1:20" s="164" customFormat="1" ht="11.25">
      <c r="A81" s="164" t="s">
        <v>163</v>
      </c>
      <c r="B81" s="234">
        <v>389</v>
      </c>
      <c r="C81" s="224">
        <v>1</v>
      </c>
      <c r="D81" s="224">
        <v>4</v>
      </c>
      <c r="E81" s="224">
        <v>2</v>
      </c>
      <c r="F81" s="224">
        <v>1</v>
      </c>
      <c r="G81" s="224">
        <v>7</v>
      </c>
      <c r="H81" s="224">
        <v>11</v>
      </c>
      <c r="I81" s="224">
        <v>16</v>
      </c>
      <c r="J81" s="224">
        <v>18</v>
      </c>
      <c r="K81" s="224">
        <v>23</v>
      </c>
      <c r="L81" s="224">
        <v>43</v>
      </c>
      <c r="M81" s="224">
        <v>72</v>
      </c>
      <c r="N81" s="224">
        <v>60</v>
      </c>
      <c r="O81" s="224">
        <v>41</v>
      </c>
      <c r="P81" s="224">
        <v>45</v>
      </c>
      <c r="Q81" s="224">
        <v>26</v>
      </c>
      <c r="R81" s="224">
        <v>18</v>
      </c>
      <c r="S81" s="224">
        <v>1</v>
      </c>
      <c r="T81" s="294"/>
    </row>
    <row r="82" spans="1:20" s="164" customFormat="1" ht="11.25">
      <c r="A82" s="164" t="s">
        <v>164</v>
      </c>
      <c r="B82" s="234">
        <v>360</v>
      </c>
      <c r="C82" s="224" t="s">
        <v>599</v>
      </c>
      <c r="D82" s="224">
        <v>1</v>
      </c>
      <c r="E82" s="224" t="s">
        <v>599</v>
      </c>
      <c r="F82" s="224">
        <v>4</v>
      </c>
      <c r="G82" s="224">
        <v>8</v>
      </c>
      <c r="H82" s="224">
        <v>8</v>
      </c>
      <c r="I82" s="224">
        <v>19</v>
      </c>
      <c r="J82" s="224">
        <v>13</v>
      </c>
      <c r="K82" s="224">
        <v>15</v>
      </c>
      <c r="L82" s="224">
        <v>48</v>
      </c>
      <c r="M82" s="224">
        <v>67</v>
      </c>
      <c r="N82" s="224">
        <v>49</v>
      </c>
      <c r="O82" s="224">
        <v>52</v>
      </c>
      <c r="P82" s="224">
        <v>40</v>
      </c>
      <c r="Q82" s="224">
        <v>23</v>
      </c>
      <c r="R82" s="224">
        <v>11</v>
      </c>
      <c r="S82" s="224">
        <v>2</v>
      </c>
      <c r="T82" s="294"/>
    </row>
    <row r="83" spans="1:20" s="164" customFormat="1" ht="11.25">
      <c r="A83" s="164" t="s">
        <v>165</v>
      </c>
      <c r="B83" s="234">
        <v>369</v>
      </c>
      <c r="C83" s="224" t="s">
        <v>599</v>
      </c>
      <c r="D83" s="224">
        <v>1</v>
      </c>
      <c r="E83" s="224">
        <v>5</v>
      </c>
      <c r="F83" s="224">
        <v>5</v>
      </c>
      <c r="G83" s="224">
        <v>7</v>
      </c>
      <c r="H83" s="224">
        <v>8</v>
      </c>
      <c r="I83" s="224">
        <v>12</v>
      </c>
      <c r="J83" s="224">
        <v>17</v>
      </c>
      <c r="K83" s="224">
        <v>35</v>
      </c>
      <c r="L83" s="224">
        <v>31</v>
      </c>
      <c r="M83" s="224">
        <v>69</v>
      </c>
      <c r="N83" s="224">
        <v>37</v>
      </c>
      <c r="O83" s="224">
        <v>49</v>
      </c>
      <c r="P83" s="224">
        <v>36</v>
      </c>
      <c r="Q83" s="224">
        <v>25</v>
      </c>
      <c r="R83" s="224">
        <v>29</v>
      </c>
      <c r="S83" s="224">
        <v>3</v>
      </c>
      <c r="T83" s="294"/>
    </row>
    <row r="84" spans="1:20" s="164" customFormat="1" ht="11.25">
      <c r="A84" s="164" t="s">
        <v>166</v>
      </c>
      <c r="B84" s="234">
        <v>96</v>
      </c>
      <c r="C84" s="224" t="s">
        <v>599</v>
      </c>
      <c r="D84" s="224">
        <v>1</v>
      </c>
      <c r="E84" s="224">
        <v>1</v>
      </c>
      <c r="F84" s="224" t="s">
        <v>599</v>
      </c>
      <c r="G84" s="224">
        <v>1</v>
      </c>
      <c r="H84" s="224">
        <v>4</v>
      </c>
      <c r="I84" s="224">
        <v>4</v>
      </c>
      <c r="J84" s="224">
        <v>7</v>
      </c>
      <c r="K84" s="224">
        <v>5</v>
      </c>
      <c r="L84" s="224">
        <v>7</v>
      </c>
      <c r="M84" s="224">
        <v>13</v>
      </c>
      <c r="N84" s="224">
        <v>13</v>
      </c>
      <c r="O84" s="224">
        <v>6</v>
      </c>
      <c r="P84" s="224">
        <v>13</v>
      </c>
      <c r="Q84" s="224">
        <v>11</v>
      </c>
      <c r="R84" s="224">
        <v>7</v>
      </c>
      <c r="S84" s="224">
        <v>3</v>
      </c>
      <c r="T84" s="294"/>
    </row>
    <row r="85" spans="1:20" s="164" customFormat="1" ht="11.25">
      <c r="A85" s="164" t="s">
        <v>167</v>
      </c>
      <c r="B85" s="234">
        <v>207</v>
      </c>
      <c r="C85" s="224" t="s">
        <v>599</v>
      </c>
      <c r="D85" s="224">
        <v>1</v>
      </c>
      <c r="E85" s="224" t="s">
        <v>599</v>
      </c>
      <c r="F85" s="224">
        <v>2</v>
      </c>
      <c r="G85" s="224">
        <v>3</v>
      </c>
      <c r="H85" s="224">
        <v>5</v>
      </c>
      <c r="I85" s="224">
        <v>13</v>
      </c>
      <c r="J85" s="224">
        <v>12</v>
      </c>
      <c r="K85" s="224">
        <v>11</v>
      </c>
      <c r="L85" s="224">
        <v>30</v>
      </c>
      <c r="M85" s="224">
        <v>46</v>
      </c>
      <c r="N85" s="224">
        <v>23</v>
      </c>
      <c r="O85" s="224">
        <v>24</v>
      </c>
      <c r="P85" s="224">
        <v>15</v>
      </c>
      <c r="Q85" s="224">
        <v>8</v>
      </c>
      <c r="R85" s="224">
        <v>13</v>
      </c>
      <c r="S85" s="224">
        <v>1</v>
      </c>
      <c r="T85" s="294"/>
    </row>
    <row r="86" spans="1:20" s="164" customFormat="1" ht="11.25">
      <c r="B86" s="234"/>
      <c r="C86" s="224"/>
      <c r="D86" s="224"/>
      <c r="E86" s="224"/>
      <c r="F86" s="224"/>
      <c r="G86" s="224"/>
      <c r="H86" s="224"/>
      <c r="I86" s="224"/>
      <c r="J86" s="224"/>
      <c r="K86" s="224"/>
      <c r="L86" s="224"/>
      <c r="M86" s="224"/>
      <c r="N86" s="224"/>
      <c r="O86" s="224"/>
      <c r="P86" s="224"/>
      <c r="Q86" s="224"/>
      <c r="R86" s="224"/>
      <c r="S86" s="224"/>
      <c r="T86" s="294"/>
    </row>
    <row r="87" spans="1:20" s="164" customFormat="1" ht="11.25">
      <c r="A87" s="164" t="s">
        <v>168</v>
      </c>
      <c r="B87" s="234">
        <v>2434</v>
      </c>
      <c r="C87" s="224">
        <v>3</v>
      </c>
      <c r="D87" s="224">
        <v>10</v>
      </c>
      <c r="E87" s="224">
        <v>15</v>
      </c>
      <c r="F87" s="224">
        <v>29</v>
      </c>
      <c r="G87" s="224">
        <v>57</v>
      </c>
      <c r="H87" s="224">
        <v>68</v>
      </c>
      <c r="I87" s="224">
        <v>74</v>
      </c>
      <c r="J87" s="224">
        <v>88</v>
      </c>
      <c r="K87" s="224">
        <v>116</v>
      </c>
      <c r="L87" s="224">
        <v>274</v>
      </c>
      <c r="M87" s="224">
        <v>437</v>
      </c>
      <c r="N87" s="224">
        <v>397</v>
      </c>
      <c r="O87" s="224">
        <v>318</v>
      </c>
      <c r="P87" s="224">
        <v>287</v>
      </c>
      <c r="Q87" s="224">
        <v>142</v>
      </c>
      <c r="R87" s="224">
        <v>108</v>
      </c>
      <c r="S87" s="224">
        <v>11</v>
      </c>
      <c r="T87" s="294"/>
    </row>
    <row r="88" spans="1:20" s="115" customFormat="1" ht="11.25">
      <c r="A88" s="115" t="s">
        <v>227</v>
      </c>
      <c r="B88" s="277">
        <v>816</v>
      </c>
      <c r="C88" s="238">
        <v>2</v>
      </c>
      <c r="D88" s="238">
        <v>5</v>
      </c>
      <c r="E88" s="238">
        <v>5</v>
      </c>
      <c r="F88" s="238">
        <v>9</v>
      </c>
      <c r="G88" s="238">
        <v>12</v>
      </c>
      <c r="H88" s="238">
        <v>15</v>
      </c>
      <c r="I88" s="238">
        <v>10</v>
      </c>
      <c r="J88" s="238">
        <v>21</v>
      </c>
      <c r="K88" s="238">
        <v>32</v>
      </c>
      <c r="L88" s="238">
        <v>95</v>
      </c>
      <c r="M88" s="238">
        <v>174</v>
      </c>
      <c r="N88" s="238">
        <v>154</v>
      </c>
      <c r="O88" s="238">
        <v>103</v>
      </c>
      <c r="P88" s="238">
        <v>99</v>
      </c>
      <c r="Q88" s="238">
        <v>47</v>
      </c>
      <c r="R88" s="238">
        <v>31</v>
      </c>
      <c r="S88" s="238">
        <v>2</v>
      </c>
      <c r="T88" s="294"/>
    </row>
    <row r="89" spans="1:20" s="164" customFormat="1" ht="11.25">
      <c r="A89" s="164" t="s">
        <v>169</v>
      </c>
      <c r="B89" s="234">
        <v>467</v>
      </c>
      <c r="C89" s="224">
        <v>1</v>
      </c>
      <c r="D89" s="224">
        <v>3</v>
      </c>
      <c r="E89" s="224">
        <v>5</v>
      </c>
      <c r="F89" s="224">
        <v>5</v>
      </c>
      <c r="G89" s="224">
        <v>11</v>
      </c>
      <c r="H89" s="224">
        <v>10</v>
      </c>
      <c r="I89" s="224">
        <v>27</v>
      </c>
      <c r="J89" s="224">
        <v>23</v>
      </c>
      <c r="K89" s="224">
        <v>26</v>
      </c>
      <c r="L89" s="224">
        <v>55</v>
      </c>
      <c r="M89" s="224">
        <v>79</v>
      </c>
      <c r="N89" s="224">
        <v>61</v>
      </c>
      <c r="O89" s="224">
        <v>59</v>
      </c>
      <c r="P89" s="224">
        <v>50</v>
      </c>
      <c r="Q89" s="224">
        <v>32</v>
      </c>
      <c r="R89" s="224">
        <v>20</v>
      </c>
      <c r="S89" s="224" t="s">
        <v>599</v>
      </c>
      <c r="T89" s="294"/>
    </row>
    <row r="90" spans="1:20" s="164" customFormat="1" ht="11.25">
      <c r="A90" s="164" t="s">
        <v>170</v>
      </c>
      <c r="B90" s="234">
        <v>2017</v>
      </c>
      <c r="C90" s="224">
        <v>2</v>
      </c>
      <c r="D90" s="224">
        <v>13</v>
      </c>
      <c r="E90" s="224">
        <v>13</v>
      </c>
      <c r="F90" s="224">
        <v>19</v>
      </c>
      <c r="G90" s="224">
        <v>34</v>
      </c>
      <c r="H90" s="224">
        <v>31</v>
      </c>
      <c r="I90" s="224">
        <v>92</v>
      </c>
      <c r="J90" s="224">
        <v>100</v>
      </c>
      <c r="K90" s="224">
        <v>103</v>
      </c>
      <c r="L90" s="224">
        <v>255</v>
      </c>
      <c r="M90" s="224">
        <v>367</v>
      </c>
      <c r="N90" s="224">
        <v>310</v>
      </c>
      <c r="O90" s="224">
        <v>275</v>
      </c>
      <c r="P90" s="224">
        <v>218</v>
      </c>
      <c r="Q90" s="224">
        <v>92</v>
      </c>
      <c r="R90" s="224">
        <v>86</v>
      </c>
      <c r="S90" s="224">
        <v>7</v>
      </c>
      <c r="T90" s="294"/>
    </row>
    <row r="91" spans="1:20" s="115" customFormat="1" ht="11.25">
      <c r="A91" s="115" t="s">
        <v>228</v>
      </c>
      <c r="B91" s="277">
        <v>638</v>
      </c>
      <c r="C91" s="238">
        <v>1</v>
      </c>
      <c r="D91" s="238">
        <v>1</v>
      </c>
      <c r="E91" s="238">
        <v>4</v>
      </c>
      <c r="F91" s="238">
        <v>5</v>
      </c>
      <c r="G91" s="238">
        <v>7</v>
      </c>
      <c r="H91" s="238">
        <v>5</v>
      </c>
      <c r="I91" s="238">
        <v>16</v>
      </c>
      <c r="J91" s="238">
        <v>16</v>
      </c>
      <c r="K91" s="238">
        <v>28</v>
      </c>
      <c r="L91" s="238">
        <v>100</v>
      </c>
      <c r="M91" s="238">
        <v>139</v>
      </c>
      <c r="N91" s="238">
        <v>110</v>
      </c>
      <c r="O91" s="238">
        <v>105</v>
      </c>
      <c r="P91" s="238">
        <v>60</v>
      </c>
      <c r="Q91" s="238">
        <v>22</v>
      </c>
      <c r="R91" s="238">
        <v>16</v>
      </c>
      <c r="S91" s="238">
        <v>3</v>
      </c>
      <c r="T91" s="294"/>
    </row>
    <row r="92" spans="1:20" s="164" customFormat="1" ht="11.25">
      <c r="B92" s="234"/>
      <c r="C92" s="224"/>
      <c r="D92" s="224"/>
      <c r="E92" s="224"/>
      <c r="F92" s="224"/>
      <c r="G92" s="224"/>
      <c r="H92" s="224"/>
      <c r="I92" s="224"/>
      <c r="J92" s="224"/>
      <c r="K92" s="224"/>
      <c r="L92" s="224"/>
      <c r="M92" s="224"/>
      <c r="N92" s="224"/>
      <c r="O92" s="224"/>
      <c r="P92" s="224"/>
      <c r="Q92" s="224"/>
      <c r="R92" s="224"/>
      <c r="S92" s="224"/>
      <c r="T92" s="294"/>
    </row>
    <row r="93" spans="1:20" s="164" customFormat="1" ht="11.25">
      <c r="A93" s="164" t="s">
        <v>171</v>
      </c>
      <c r="B93" s="234">
        <v>334</v>
      </c>
      <c r="C93" s="224" t="s">
        <v>599</v>
      </c>
      <c r="D93" s="224" t="s">
        <v>599</v>
      </c>
      <c r="E93" s="224">
        <v>3</v>
      </c>
      <c r="F93" s="224">
        <v>7</v>
      </c>
      <c r="G93" s="224">
        <v>9</v>
      </c>
      <c r="H93" s="224">
        <v>7</v>
      </c>
      <c r="I93" s="224">
        <v>7</v>
      </c>
      <c r="J93" s="224">
        <v>19</v>
      </c>
      <c r="K93" s="224">
        <v>26</v>
      </c>
      <c r="L93" s="224">
        <v>37</v>
      </c>
      <c r="M93" s="224">
        <v>53</v>
      </c>
      <c r="N93" s="224">
        <v>60</v>
      </c>
      <c r="O93" s="224">
        <v>37</v>
      </c>
      <c r="P93" s="224">
        <v>23</v>
      </c>
      <c r="Q93" s="224">
        <v>17</v>
      </c>
      <c r="R93" s="224">
        <v>28</v>
      </c>
      <c r="S93" s="224">
        <v>1</v>
      </c>
      <c r="T93" s="294"/>
    </row>
    <row r="94" spans="1:20" s="164" customFormat="1" ht="11.25">
      <c r="A94" s="164" t="s">
        <v>172</v>
      </c>
      <c r="B94" s="234">
        <v>465</v>
      </c>
      <c r="C94" s="224" t="s">
        <v>599</v>
      </c>
      <c r="D94" s="224">
        <v>2</v>
      </c>
      <c r="E94" s="224">
        <v>6</v>
      </c>
      <c r="F94" s="224">
        <v>4</v>
      </c>
      <c r="G94" s="224">
        <v>9</v>
      </c>
      <c r="H94" s="224">
        <v>13</v>
      </c>
      <c r="I94" s="224">
        <v>14</v>
      </c>
      <c r="J94" s="224">
        <v>23</v>
      </c>
      <c r="K94" s="224">
        <v>32</v>
      </c>
      <c r="L94" s="224">
        <v>76</v>
      </c>
      <c r="M94" s="224">
        <v>88</v>
      </c>
      <c r="N94" s="224">
        <v>55</v>
      </c>
      <c r="O94" s="224">
        <v>54</v>
      </c>
      <c r="P94" s="224">
        <v>41</v>
      </c>
      <c r="Q94" s="224">
        <v>14</v>
      </c>
      <c r="R94" s="224">
        <v>32</v>
      </c>
      <c r="S94" s="224">
        <v>2</v>
      </c>
      <c r="T94" s="294"/>
    </row>
    <row r="95" spans="1:20" s="164" customFormat="1" ht="11.25">
      <c r="A95" s="164" t="s">
        <v>173</v>
      </c>
      <c r="B95" s="234">
        <v>446</v>
      </c>
      <c r="C95" s="224" t="s">
        <v>599</v>
      </c>
      <c r="D95" s="224">
        <v>2</v>
      </c>
      <c r="E95" s="224">
        <v>1</v>
      </c>
      <c r="F95" s="224">
        <v>3</v>
      </c>
      <c r="G95" s="224">
        <v>5</v>
      </c>
      <c r="H95" s="224">
        <v>6</v>
      </c>
      <c r="I95" s="224">
        <v>10</v>
      </c>
      <c r="J95" s="224">
        <v>15</v>
      </c>
      <c r="K95" s="224">
        <v>24</v>
      </c>
      <c r="L95" s="224">
        <v>73</v>
      </c>
      <c r="M95" s="224">
        <v>94</v>
      </c>
      <c r="N95" s="224">
        <v>52</v>
      </c>
      <c r="O95" s="224">
        <v>62</v>
      </c>
      <c r="P95" s="224">
        <v>47</v>
      </c>
      <c r="Q95" s="224">
        <v>25</v>
      </c>
      <c r="R95" s="224">
        <v>23</v>
      </c>
      <c r="S95" s="224">
        <v>4</v>
      </c>
      <c r="T95" s="294"/>
    </row>
    <row r="96" spans="1:20" s="164" customFormat="1" ht="11.25">
      <c r="A96" s="164" t="s">
        <v>174</v>
      </c>
      <c r="B96" s="234">
        <v>394</v>
      </c>
      <c r="C96" s="224" t="s">
        <v>599</v>
      </c>
      <c r="D96" s="224">
        <v>1</v>
      </c>
      <c r="E96" s="224">
        <v>3</v>
      </c>
      <c r="F96" s="224">
        <v>5</v>
      </c>
      <c r="G96" s="224">
        <v>8</v>
      </c>
      <c r="H96" s="224">
        <v>8</v>
      </c>
      <c r="I96" s="224">
        <v>13</v>
      </c>
      <c r="J96" s="224">
        <v>17</v>
      </c>
      <c r="K96" s="224">
        <v>28</v>
      </c>
      <c r="L96" s="224">
        <v>51</v>
      </c>
      <c r="M96" s="224">
        <v>56</v>
      </c>
      <c r="N96" s="224">
        <v>51</v>
      </c>
      <c r="O96" s="224">
        <v>45</v>
      </c>
      <c r="P96" s="224">
        <v>46</v>
      </c>
      <c r="Q96" s="224">
        <v>35</v>
      </c>
      <c r="R96" s="224">
        <v>26</v>
      </c>
      <c r="S96" s="224">
        <v>1</v>
      </c>
      <c r="T96" s="294"/>
    </row>
    <row r="97" spans="1:20" ht="11.25" customHeight="1">
      <c r="A97" s="164" t="s">
        <v>175</v>
      </c>
      <c r="B97" s="234">
        <v>221</v>
      </c>
      <c r="C97" s="224">
        <v>2</v>
      </c>
      <c r="D97" s="224" t="s">
        <v>599</v>
      </c>
      <c r="E97" s="224">
        <v>1</v>
      </c>
      <c r="F97" s="224">
        <v>1</v>
      </c>
      <c r="G97" s="224">
        <v>5</v>
      </c>
      <c r="H97" s="224">
        <v>8</v>
      </c>
      <c r="I97" s="224">
        <v>8</v>
      </c>
      <c r="J97" s="224">
        <v>10</v>
      </c>
      <c r="K97" s="224">
        <v>14</v>
      </c>
      <c r="L97" s="224">
        <v>27</v>
      </c>
      <c r="M97" s="224">
        <v>31</v>
      </c>
      <c r="N97" s="224">
        <v>30</v>
      </c>
      <c r="O97" s="224">
        <v>36</v>
      </c>
      <c r="P97" s="224">
        <v>22</v>
      </c>
      <c r="Q97" s="224">
        <v>10</v>
      </c>
      <c r="R97" s="224">
        <v>16</v>
      </c>
      <c r="S97" s="224" t="s">
        <v>599</v>
      </c>
      <c r="T97" s="294"/>
    </row>
    <row r="98" spans="1:20" ht="11.25" customHeight="1">
      <c r="A98" s="164"/>
      <c r="B98" s="234"/>
      <c r="C98" s="224"/>
      <c r="D98" s="224"/>
      <c r="E98" s="224"/>
      <c r="F98" s="224"/>
      <c r="G98" s="224"/>
      <c r="H98" s="224"/>
      <c r="I98" s="224"/>
      <c r="J98" s="224"/>
      <c r="K98" s="224"/>
      <c r="L98" s="224"/>
      <c r="M98" s="224"/>
      <c r="N98" s="224"/>
      <c r="O98" s="224"/>
      <c r="P98" s="224"/>
      <c r="Q98" s="224"/>
      <c r="R98" s="224"/>
      <c r="S98" s="224"/>
      <c r="T98" s="294"/>
    </row>
    <row r="99" spans="1:20" ht="11.25" customHeight="1">
      <c r="A99" s="164" t="s">
        <v>176</v>
      </c>
      <c r="B99" s="234">
        <v>325</v>
      </c>
      <c r="C99" s="224" t="s">
        <v>599</v>
      </c>
      <c r="D99" s="224">
        <v>1</v>
      </c>
      <c r="E99" s="224">
        <v>1</v>
      </c>
      <c r="F99" s="224">
        <v>5</v>
      </c>
      <c r="G99" s="224">
        <v>7</v>
      </c>
      <c r="H99" s="224">
        <v>6</v>
      </c>
      <c r="I99" s="224">
        <v>9</v>
      </c>
      <c r="J99" s="224">
        <v>22</v>
      </c>
      <c r="K99" s="224">
        <v>32</v>
      </c>
      <c r="L99" s="224">
        <v>36</v>
      </c>
      <c r="M99" s="224">
        <v>56</v>
      </c>
      <c r="N99" s="224">
        <v>44</v>
      </c>
      <c r="O99" s="224">
        <v>31</v>
      </c>
      <c r="P99" s="224">
        <v>44</v>
      </c>
      <c r="Q99" s="224">
        <v>17</v>
      </c>
      <c r="R99" s="224">
        <v>14</v>
      </c>
      <c r="S99" s="224" t="s">
        <v>599</v>
      </c>
      <c r="T99" s="294"/>
    </row>
    <row r="100" spans="1:20" ht="11.25" customHeight="1">
      <c r="A100" s="164" t="s">
        <v>177</v>
      </c>
      <c r="B100" s="234">
        <v>157</v>
      </c>
      <c r="C100" s="224">
        <v>1</v>
      </c>
      <c r="D100" s="224" t="s">
        <v>599</v>
      </c>
      <c r="E100" s="224">
        <v>1</v>
      </c>
      <c r="F100" s="224">
        <v>2</v>
      </c>
      <c r="G100" s="224">
        <v>4</v>
      </c>
      <c r="H100" s="224">
        <v>3</v>
      </c>
      <c r="I100" s="224">
        <v>5</v>
      </c>
      <c r="J100" s="224">
        <v>7</v>
      </c>
      <c r="K100" s="224">
        <v>14</v>
      </c>
      <c r="L100" s="224">
        <v>12</v>
      </c>
      <c r="M100" s="224">
        <v>26</v>
      </c>
      <c r="N100" s="224">
        <v>25</v>
      </c>
      <c r="O100" s="224">
        <v>19</v>
      </c>
      <c r="P100" s="224">
        <v>14</v>
      </c>
      <c r="Q100" s="224">
        <v>14</v>
      </c>
      <c r="R100" s="224">
        <v>10</v>
      </c>
      <c r="S100" s="224" t="s">
        <v>599</v>
      </c>
      <c r="T100" s="294"/>
    </row>
    <row r="101" spans="1:20" ht="11.25" customHeight="1">
      <c r="A101" s="164" t="s">
        <v>178</v>
      </c>
      <c r="B101" s="234">
        <v>374</v>
      </c>
      <c r="C101" s="224" t="s">
        <v>599</v>
      </c>
      <c r="D101" s="224">
        <v>1</v>
      </c>
      <c r="E101" s="224">
        <v>1</v>
      </c>
      <c r="F101" s="224">
        <v>7</v>
      </c>
      <c r="G101" s="224">
        <v>2</v>
      </c>
      <c r="H101" s="224">
        <v>4</v>
      </c>
      <c r="I101" s="224">
        <v>12</v>
      </c>
      <c r="J101" s="224">
        <v>26</v>
      </c>
      <c r="K101" s="224">
        <v>32</v>
      </c>
      <c r="L101" s="224">
        <v>66</v>
      </c>
      <c r="M101" s="224">
        <v>50</v>
      </c>
      <c r="N101" s="224">
        <v>36</v>
      </c>
      <c r="O101" s="224">
        <v>39</v>
      </c>
      <c r="P101" s="224">
        <v>49</v>
      </c>
      <c r="Q101" s="224">
        <v>27</v>
      </c>
      <c r="R101" s="224">
        <v>20</v>
      </c>
      <c r="S101" s="224">
        <v>2</v>
      </c>
      <c r="T101" s="294"/>
    </row>
    <row r="102" spans="1:20" ht="11.25" customHeight="1">
      <c r="A102" s="239" t="s">
        <v>179</v>
      </c>
      <c r="B102" s="279">
        <v>201</v>
      </c>
      <c r="C102" s="242" t="s">
        <v>599</v>
      </c>
      <c r="D102" s="242">
        <v>1</v>
      </c>
      <c r="E102" s="242">
        <v>1</v>
      </c>
      <c r="F102" s="242" t="s">
        <v>599</v>
      </c>
      <c r="G102" s="242">
        <v>2</v>
      </c>
      <c r="H102" s="242">
        <v>6</v>
      </c>
      <c r="I102" s="242">
        <v>5</v>
      </c>
      <c r="J102" s="242">
        <v>13</v>
      </c>
      <c r="K102" s="242">
        <v>15</v>
      </c>
      <c r="L102" s="242">
        <v>17</v>
      </c>
      <c r="M102" s="242">
        <v>35</v>
      </c>
      <c r="N102" s="242">
        <v>23</v>
      </c>
      <c r="O102" s="242">
        <v>27</v>
      </c>
      <c r="P102" s="242">
        <v>20</v>
      </c>
      <c r="Q102" s="242">
        <v>21</v>
      </c>
      <c r="R102" s="242">
        <v>15</v>
      </c>
      <c r="S102" s="242" t="s">
        <v>599</v>
      </c>
      <c r="T102" s="294"/>
    </row>
    <row r="103" spans="1:20" ht="10.9" customHeight="1">
      <c r="A103" s="224"/>
      <c r="B103" s="234"/>
      <c r="C103" s="224"/>
      <c r="D103" s="224"/>
      <c r="E103" s="224"/>
      <c r="F103" s="224"/>
      <c r="G103" s="224"/>
      <c r="H103" s="224"/>
      <c r="I103" s="224"/>
      <c r="J103" s="224"/>
      <c r="K103" s="224"/>
      <c r="L103" s="224"/>
      <c r="M103" s="224"/>
      <c r="N103" s="224"/>
      <c r="O103" s="224"/>
      <c r="P103" s="224"/>
      <c r="Q103" s="224"/>
      <c r="R103" s="236"/>
      <c r="S103" s="234"/>
      <c r="T103" s="294"/>
    </row>
    <row r="104" spans="1:20" s="198" customFormat="1" ht="11.25" customHeight="1">
      <c r="A104" s="51" t="s">
        <v>144</v>
      </c>
      <c r="B104" s="234">
        <v>15488</v>
      </c>
      <c r="C104" s="234">
        <v>14</v>
      </c>
      <c r="D104" s="234">
        <v>65</v>
      </c>
      <c r="E104" s="234">
        <v>92</v>
      </c>
      <c r="F104" s="234">
        <v>162</v>
      </c>
      <c r="G104" s="234">
        <v>284</v>
      </c>
      <c r="H104" s="234">
        <v>317</v>
      </c>
      <c r="I104" s="234">
        <v>543</v>
      </c>
      <c r="J104" s="234">
        <v>690</v>
      </c>
      <c r="K104" s="234">
        <v>860</v>
      </c>
      <c r="L104" s="234">
        <v>1778</v>
      </c>
      <c r="M104" s="234">
        <v>2695</v>
      </c>
      <c r="N104" s="234">
        <v>2307</v>
      </c>
      <c r="O104" s="234">
        <v>2064</v>
      </c>
      <c r="P104" s="234">
        <v>1734</v>
      </c>
      <c r="Q104" s="234">
        <v>931</v>
      </c>
      <c r="R104" s="234">
        <v>868</v>
      </c>
      <c r="S104" s="234">
        <v>84</v>
      </c>
      <c r="T104" s="294"/>
    </row>
    <row r="105" spans="1:20" ht="11.25" customHeight="1">
      <c r="A105" s="164"/>
      <c r="B105" s="9"/>
      <c r="C105" s="9"/>
      <c r="D105" s="9"/>
      <c r="E105" s="9"/>
      <c r="F105" s="9"/>
      <c r="G105" s="9"/>
      <c r="H105" s="9"/>
      <c r="I105" s="9"/>
      <c r="J105" s="9"/>
      <c r="K105" s="9"/>
      <c r="L105" s="9"/>
      <c r="M105" s="9"/>
      <c r="N105" s="9"/>
      <c r="O105" s="9"/>
      <c r="P105" s="9"/>
      <c r="Q105" s="9"/>
      <c r="R105" s="9"/>
      <c r="S105" s="9"/>
      <c r="T105" s="294"/>
    </row>
    <row r="106" spans="1:20" ht="11.25" customHeight="1">
      <c r="A106" s="164" t="s">
        <v>159</v>
      </c>
      <c r="B106" s="234">
        <v>3156</v>
      </c>
      <c r="C106" s="224">
        <v>4</v>
      </c>
      <c r="D106" s="224">
        <v>12</v>
      </c>
      <c r="E106" s="224">
        <v>20</v>
      </c>
      <c r="F106" s="224">
        <v>39</v>
      </c>
      <c r="G106" s="224">
        <v>50</v>
      </c>
      <c r="H106" s="224">
        <v>59</v>
      </c>
      <c r="I106" s="224">
        <v>117</v>
      </c>
      <c r="J106" s="224">
        <v>138</v>
      </c>
      <c r="K106" s="224">
        <v>143</v>
      </c>
      <c r="L106" s="224">
        <v>307</v>
      </c>
      <c r="M106" s="224">
        <v>555</v>
      </c>
      <c r="N106" s="224">
        <v>548</v>
      </c>
      <c r="O106" s="224">
        <v>482</v>
      </c>
      <c r="P106" s="224">
        <v>355</v>
      </c>
      <c r="Q106" s="224">
        <v>160</v>
      </c>
      <c r="R106" s="224">
        <v>138</v>
      </c>
      <c r="S106" s="224">
        <v>29</v>
      </c>
      <c r="T106" s="294"/>
    </row>
    <row r="107" spans="1:20" s="199" customFormat="1" ht="11.25" customHeight="1">
      <c r="A107" s="115" t="s">
        <v>252</v>
      </c>
      <c r="B107" s="234">
        <v>1193</v>
      </c>
      <c r="C107" s="224">
        <v>1</v>
      </c>
      <c r="D107" s="224">
        <v>4</v>
      </c>
      <c r="E107" s="224">
        <v>10</v>
      </c>
      <c r="F107" s="224">
        <v>14</v>
      </c>
      <c r="G107" s="224">
        <v>15</v>
      </c>
      <c r="H107" s="224">
        <v>15</v>
      </c>
      <c r="I107" s="224">
        <v>21</v>
      </c>
      <c r="J107" s="224">
        <v>35</v>
      </c>
      <c r="K107" s="224">
        <v>40</v>
      </c>
      <c r="L107" s="224">
        <v>97</v>
      </c>
      <c r="M107" s="224">
        <v>234</v>
      </c>
      <c r="N107" s="224">
        <v>231</v>
      </c>
      <c r="O107" s="224">
        <v>187</v>
      </c>
      <c r="P107" s="224">
        <v>158</v>
      </c>
      <c r="Q107" s="224">
        <v>66</v>
      </c>
      <c r="R107" s="224">
        <v>52</v>
      </c>
      <c r="S107" s="224">
        <v>13</v>
      </c>
      <c r="T107" s="294"/>
    </row>
    <row r="108" spans="1:20" ht="11.25" customHeight="1">
      <c r="A108" s="164" t="s">
        <v>160</v>
      </c>
      <c r="B108" s="234">
        <v>427</v>
      </c>
      <c r="C108" s="224" t="s">
        <v>599</v>
      </c>
      <c r="D108" s="224" t="s">
        <v>599</v>
      </c>
      <c r="E108" s="224" t="s">
        <v>599</v>
      </c>
      <c r="F108" s="224">
        <v>2</v>
      </c>
      <c r="G108" s="224">
        <v>4</v>
      </c>
      <c r="H108" s="224">
        <v>6</v>
      </c>
      <c r="I108" s="224">
        <v>6</v>
      </c>
      <c r="J108" s="224">
        <v>13</v>
      </c>
      <c r="K108" s="224">
        <v>30</v>
      </c>
      <c r="L108" s="224">
        <v>47</v>
      </c>
      <c r="M108" s="224">
        <v>79</v>
      </c>
      <c r="N108" s="224">
        <v>59</v>
      </c>
      <c r="O108" s="224">
        <v>55</v>
      </c>
      <c r="P108" s="224">
        <v>58</v>
      </c>
      <c r="Q108" s="224">
        <v>33</v>
      </c>
      <c r="R108" s="224">
        <v>32</v>
      </c>
      <c r="S108" s="224">
        <v>3</v>
      </c>
      <c r="T108" s="294"/>
    </row>
    <row r="109" spans="1:20" ht="11.25" customHeight="1">
      <c r="A109" s="164" t="s">
        <v>161</v>
      </c>
      <c r="B109" s="234">
        <v>561</v>
      </c>
      <c r="C109" s="224" t="s">
        <v>599</v>
      </c>
      <c r="D109" s="224">
        <v>5</v>
      </c>
      <c r="E109" s="224">
        <v>4</v>
      </c>
      <c r="F109" s="224">
        <v>6</v>
      </c>
      <c r="G109" s="224">
        <v>15</v>
      </c>
      <c r="H109" s="224">
        <v>12</v>
      </c>
      <c r="I109" s="224">
        <v>14</v>
      </c>
      <c r="J109" s="224">
        <v>32</v>
      </c>
      <c r="K109" s="224">
        <v>33</v>
      </c>
      <c r="L109" s="224">
        <v>68</v>
      </c>
      <c r="M109" s="224">
        <v>87</v>
      </c>
      <c r="N109" s="224">
        <v>83</v>
      </c>
      <c r="O109" s="224">
        <v>78</v>
      </c>
      <c r="P109" s="224">
        <v>60</v>
      </c>
      <c r="Q109" s="224">
        <v>32</v>
      </c>
      <c r="R109" s="224">
        <v>28</v>
      </c>
      <c r="S109" s="224">
        <v>4</v>
      </c>
      <c r="T109" s="294"/>
    </row>
    <row r="110" spans="1:20" ht="11.25" customHeight="1">
      <c r="A110" s="164" t="s">
        <v>162</v>
      </c>
      <c r="B110" s="234">
        <v>552</v>
      </c>
      <c r="C110" s="224" t="s">
        <v>599</v>
      </c>
      <c r="D110" s="224">
        <v>1</v>
      </c>
      <c r="E110" s="224">
        <v>2</v>
      </c>
      <c r="F110" s="224">
        <v>7</v>
      </c>
      <c r="G110" s="224">
        <v>9</v>
      </c>
      <c r="H110" s="224">
        <v>10</v>
      </c>
      <c r="I110" s="224">
        <v>27</v>
      </c>
      <c r="J110" s="224">
        <v>18</v>
      </c>
      <c r="K110" s="224">
        <v>27</v>
      </c>
      <c r="L110" s="224">
        <v>65</v>
      </c>
      <c r="M110" s="224">
        <v>96</v>
      </c>
      <c r="N110" s="224">
        <v>72</v>
      </c>
      <c r="O110" s="224">
        <v>80</v>
      </c>
      <c r="P110" s="224">
        <v>69</v>
      </c>
      <c r="Q110" s="224">
        <v>30</v>
      </c>
      <c r="R110" s="224">
        <v>36</v>
      </c>
      <c r="S110" s="224">
        <v>3</v>
      </c>
      <c r="T110" s="294"/>
    </row>
    <row r="111" spans="1:20" ht="11.25" customHeight="1">
      <c r="A111" s="164"/>
      <c r="B111" s="234"/>
      <c r="C111" s="224"/>
      <c r="D111" s="224"/>
      <c r="E111" s="224"/>
      <c r="F111" s="224"/>
      <c r="G111" s="224"/>
      <c r="H111" s="224"/>
      <c r="I111" s="224"/>
      <c r="J111" s="224"/>
      <c r="K111" s="224"/>
      <c r="L111" s="224"/>
      <c r="M111" s="224"/>
      <c r="N111" s="224"/>
      <c r="O111" s="224"/>
      <c r="P111" s="224"/>
      <c r="Q111" s="224"/>
      <c r="R111" s="224"/>
      <c r="S111" s="224"/>
      <c r="T111" s="294"/>
    </row>
    <row r="112" spans="1:20" ht="11.25" customHeight="1">
      <c r="A112" s="164" t="s">
        <v>163</v>
      </c>
      <c r="B112" s="234">
        <v>470</v>
      </c>
      <c r="C112" s="224">
        <v>1</v>
      </c>
      <c r="D112" s="224">
        <v>4</v>
      </c>
      <c r="E112" s="224">
        <v>3</v>
      </c>
      <c r="F112" s="224">
        <v>3</v>
      </c>
      <c r="G112" s="224">
        <v>8</v>
      </c>
      <c r="H112" s="224">
        <v>11</v>
      </c>
      <c r="I112" s="224">
        <v>17</v>
      </c>
      <c r="J112" s="224">
        <v>19</v>
      </c>
      <c r="K112" s="224">
        <v>28</v>
      </c>
      <c r="L112" s="224">
        <v>50</v>
      </c>
      <c r="M112" s="224">
        <v>90</v>
      </c>
      <c r="N112" s="224">
        <v>72</v>
      </c>
      <c r="O112" s="224">
        <v>48</v>
      </c>
      <c r="P112" s="224">
        <v>63</v>
      </c>
      <c r="Q112" s="224">
        <v>28</v>
      </c>
      <c r="R112" s="224">
        <v>24</v>
      </c>
      <c r="S112" s="224">
        <v>1</v>
      </c>
      <c r="T112" s="294"/>
    </row>
    <row r="113" spans="1:20" ht="11.25" customHeight="1">
      <c r="A113" s="164" t="s">
        <v>164</v>
      </c>
      <c r="B113" s="234">
        <v>398</v>
      </c>
      <c r="C113" s="224" t="s">
        <v>599</v>
      </c>
      <c r="D113" s="224">
        <v>1</v>
      </c>
      <c r="E113" s="224" t="s">
        <v>599</v>
      </c>
      <c r="F113" s="224">
        <v>4</v>
      </c>
      <c r="G113" s="224">
        <v>8</v>
      </c>
      <c r="H113" s="224">
        <v>8</v>
      </c>
      <c r="I113" s="224">
        <v>19</v>
      </c>
      <c r="J113" s="224">
        <v>14</v>
      </c>
      <c r="K113" s="224">
        <v>15</v>
      </c>
      <c r="L113" s="224">
        <v>50</v>
      </c>
      <c r="M113" s="224">
        <v>77</v>
      </c>
      <c r="N113" s="224">
        <v>55</v>
      </c>
      <c r="O113" s="224">
        <v>54</v>
      </c>
      <c r="P113" s="224">
        <v>43</v>
      </c>
      <c r="Q113" s="224">
        <v>30</v>
      </c>
      <c r="R113" s="224">
        <v>18</v>
      </c>
      <c r="S113" s="224">
        <v>2</v>
      </c>
      <c r="T113" s="294"/>
    </row>
    <row r="114" spans="1:20" ht="11.25" customHeight="1">
      <c r="A114" s="164" t="s">
        <v>165</v>
      </c>
      <c r="B114" s="234">
        <v>447</v>
      </c>
      <c r="C114" s="224" t="s">
        <v>599</v>
      </c>
      <c r="D114" s="224">
        <v>1</v>
      </c>
      <c r="E114" s="224">
        <v>5</v>
      </c>
      <c r="F114" s="224">
        <v>7</v>
      </c>
      <c r="G114" s="224">
        <v>9</v>
      </c>
      <c r="H114" s="224">
        <v>8</v>
      </c>
      <c r="I114" s="224">
        <v>13</v>
      </c>
      <c r="J114" s="224">
        <v>23</v>
      </c>
      <c r="K114" s="224">
        <v>37</v>
      </c>
      <c r="L114" s="224">
        <v>38</v>
      </c>
      <c r="M114" s="224">
        <v>83</v>
      </c>
      <c r="N114" s="224">
        <v>47</v>
      </c>
      <c r="O114" s="224">
        <v>57</v>
      </c>
      <c r="P114" s="224">
        <v>44</v>
      </c>
      <c r="Q114" s="224">
        <v>32</v>
      </c>
      <c r="R114" s="224">
        <v>40</v>
      </c>
      <c r="S114" s="224">
        <v>3</v>
      </c>
      <c r="T114" s="294"/>
    </row>
    <row r="115" spans="1:20" ht="11.25" customHeight="1">
      <c r="A115" s="164" t="s">
        <v>166</v>
      </c>
      <c r="B115" s="234">
        <v>107</v>
      </c>
      <c r="C115" s="224" t="s">
        <v>599</v>
      </c>
      <c r="D115" s="224">
        <v>1</v>
      </c>
      <c r="E115" s="224">
        <v>1</v>
      </c>
      <c r="F115" s="224" t="s">
        <v>599</v>
      </c>
      <c r="G115" s="224">
        <v>1</v>
      </c>
      <c r="H115" s="224">
        <v>4</v>
      </c>
      <c r="I115" s="224">
        <v>4</v>
      </c>
      <c r="J115" s="224">
        <v>7</v>
      </c>
      <c r="K115" s="224">
        <v>6</v>
      </c>
      <c r="L115" s="224">
        <v>7</v>
      </c>
      <c r="M115" s="224">
        <v>14</v>
      </c>
      <c r="N115" s="224">
        <v>14</v>
      </c>
      <c r="O115" s="224">
        <v>10</v>
      </c>
      <c r="P115" s="224">
        <v>13</v>
      </c>
      <c r="Q115" s="224">
        <v>11</v>
      </c>
      <c r="R115" s="224">
        <v>11</v>
      </c>
      <c r="S115" s="224">
        <v>3</v>
      </c>
      <c r="T115" s="294"/>
    </row>
    <row r="116" spans="1:20" ht="11.25" customHeight="1">
      <c r="A116" s="164" t="s">
        <v>167</v>
      </c>
      <c r="B116" s="234">
        <v>245</v>
      </c>
      <c r="C116" s="224" t="s">
        <v>599</v>
      </c>
      <c r="D116" s="224">
        <v>1</v>
      </c>
      <c r="E116" s="224" t="s">
        <v>599</v>
      </c>
      <c r="F116" s="224">
        <v>2</v>
      </c>
      <c r="G116" s="224">
        <v>3</v>
      </c>
      <c r="H116" s="224">
        <v>6</v>
      </c>
      <c r="I116" s="224">
        <v>16</v>
      </c>
      <c r="J116" s="224">
        <v>16</v>
      </c>
      <c r="K116" s="224">
        <v>13</v>
      </c>
      <c r="L116" s="224">
        <v>35</v>
      </c>
      <c r="M116" s="224">
        <v>47</v>
      </c>
      <c r="N116" s="224">
        <v>28</v>
      </c>
      <c r="O116" s="224">
        <v>30</v>
      </c>
      <c r="P116" s="224">
        <v>22</v>
      </c>
      <c r="Q116" s="224">
        <v>9</v>
      </c>
      <c r="R116" s="224">
        <v>16</v>
      </c>
      <c r="S116" s="224">
        <v>1</v>
      </c>
      <c r="T116" s="294"/>
    </row>
    <row r="117" spans="1:20" ht="11.25" customHeight="1">
      <c r="A117" s="164"/>
      <c r="B117" s="234"/>
      <c r="C117" s="224"/>
      <c r="D117" s="224"/>
      <c r="E117" s="224"/>
      <c r="F117" s="224"/>
      <c r="G117" s="224"/>
      <c r="H117" s="224"/>
      <c r="I117" s="224"/>
      <c r="J117" s="224"/>
      <c r="K117" s="224"/>
      <c r="L117" s="224"/>
      <c r="M117" s="224"/>
      <c r="N117" s="224"/>
      <c r="O117" s="224"/>
      <c r="P117" s="224"/>
      <c r="Q117" s="224"/>
      <c r="R117" s="224"/>
      <c r="S117" s="224"/>
      <c r="T117" s="294"/>
    </row>
    <row r="118" spans="1:20" ht="11.25" customHeight="1">
      <c r="A118" s="164" t="s">
        <v>168</v>
      </c>
      <c r="B118" s="234">
        <v>2779</v>
      </c>
      <c r="C118" s="224">
        <v>3</v>
      </c>
      <c r="D118" s="224">
        <v>10</v>
      </c>
      <c r="E118" s="224">
        <v>18</v>
      </c>
      <c r="F118" s="224">
        <v>30</v>
      </c>
      <c r="G118" s="224">
        <v>64</v>
      </c>
      <c r="H118" s="224">
        <v>74</v>
      </c>
      <c r="I118" s="224">
        <v>78</v>
      </c>
      <c r="J118" s="224">
        <v>99</v>
      </c>
      <c r="K118" s="224">
        <v>131</v>
      </c>
      <c r="L118" s="224">
        <v>308</v>
      </c>
      <c r="M118" s="224">
        <v>491</v>
      </c>
      <c r="N118" s="224">
        <v>456</v>
      </c>
      <c r="O118" s="224">
        <v>351</v>
      </c>
      <c r="P118" s="224">
        <v>336</v>
      </c>
      <c r="Q118" s="224">
        <v>178</v>
      </c>
      <c r="R118" s="224">
        <v>141</v>
      </c>
      <c r="S118" s="224">
        <v>11</v>
      </c>
      <c r="T118" s="294"/>
    </row>
    <row r="119" spans="1:20" s="199" customFormat="1" ht="11.25" customHeight="1">
      <c r="A119" s="115" t="s">
        <v>227</v>
      </c>
      <c r="B119" s="234">
        <v>901</v>
      </c>
      <c r="C119" s="224">
        <v>2</v>
      </c>
      <c r="D119" s="224">
        <v>5</v>
      </c>
      <c r="E119" s="224">
        <v>5</v>
      </c>
      <c r="F119" s="224">
        <v>9</v>
      </c>
      <c r="G119" s="224">
        <v>13</v>
      </c>
      <c r="H119" s="224">
        <v>16</v>
      </c>
      <c r="I119" s="224">
        <v>11</v>
      </c>
      <c r="J119" s="224">
        <v>22</v>
      </c>
      <c r="K119" s="224">
        <v>32</v>
      </c>
      <c r="L119" s="224">
        <v>100</v>
      </c>
      <c r="M119" s="224">
        <v>189</v>
      </c>
      <c r="N119" s="224">
        <v>168</v>
      </c>
      <c r="O119" s="224">
        <v>110</v>
      </c>
      <c r="P119" s="224">
        <v>118</v>
      </c>
      <c r="Q119" s="224">
        <v>61</v>
      </c>
      <c r="R119" s="224">
        <v>38</v>
      </c>
      <c r="S119" s="224">
        <v>2</v>
      </c>
      <c r="T119" s="294"/>
    </row>
    <row r="120" spans="1:20" ht="11.25" customHeight="1">
      <c r="A120" s="164" t="s">
        <v>169</v>
      </c>
      <c r="B120" s="234">
        <v>551</v>
      </c>
      <c r="C120" s="224">
        <v>1</v>
      </c>
      <c r="D120" s="224">
        <v>5</v>
      </c>
      <c r="E120" s="224">
        <v>5</v>
      </c>
      <c r="F120" s="224">
        <v>6</v>
      </c>
      <c r="G120" s="224">
        <v>12</v>
      </c>
      <c r="H120" s="224">
        <v>11</v>
      </c>
      <c r="I120" s="224">
        <v>31</v>
      </c>
      <c r="J120" s="224">
        <v>26</v>
      </c>
      <c r="K120" s="224">
        <v>30</v>
      </c>
      <c r="L120" s="224">
        <v>63</v>
      </c>
      <c r="M120" s="224">
        <v>91</v>
      </c>
      <c r="N120" s="224">
        <v>76</v>
      </c>
      <c r="O120" s="224">
        <v>70</v>
      </c>
      <c r="P120" s="224">
        <v>58</v>
      </c>
      <c r="Q120" s="224">
        <v>35</v>
      </c>
      <c r="R120" s="224">
        <v>31</v>
      </c>
      <c r="S120" s="224" t="s">
        <v>599</v>
      </c>
      <c r="T120" s="294"/>
    </row>
    <row r="121" spans="1:20" ht="11.25" customHeight="1">
      <c r="A121" s="164" t="s">
        <v>170</v>
      </c>
      <c r="B121" s="234">
        <v>2271</v>
      </c>
      <c r="C121" s="224">
        <v>2</v>
      </c>
      <c r="D121" s="224">
        <v>14</v>
      </c>
      <c r="E121" s="224">
        <v>14</v>
      </c>
      <c r="F121" s="224">
        <v>20</v>
      </c>
      <c r="G121" s="224">
        <v>38</v>
      </c>
      <c r="H121" s="224">
        <v>33</v>
      </c>
      <c r="I121" s="224">
        <v>102</v>
      </c>
      <c r="J121" s="224">
        <v>113</v>
      </c>
      <c r="K121" s="224">
        <v>115</v>
      </c>
      <c r="L121" s="224">
        <v>284</v>
      </c>
      <c r="M121" s="224">
        <v>402</v>
      </c>
      <c r="N121" s="224">
        <v>342</v>
      </c>
      <c r="O121" s="224">
        <v>309</v>
      </c>
      <c r="P121" s="224">
        <v>247</v>
      </c>
      <c r="Q121" s="224">
        <v>113</v>
      </c>
      <c r="R121" s="224">
        <v>112</v>
      </c>
      <c r="S121" s="224">
        <v>11</v>
      </c>
      <c r="T121" s="294"/>
    </row>
    <row r="122" spans="1:20" s="199" customFormat="1" ht="11.25" customHeight="1">
      <c r="A122" s="115" t="s">
        <v>228</v>
      </c>
      <c r="B122" s="234">
        <v>690</v>
      </c>
      <c r="C122" s="224">
        <v>1</v>
      </c>
      <c r="D122" s="224">
        <v>1</v>
      </c>
      <c r="E122" s="224">
        <v>5</v>
      </c>
      <c r="F122" s="224">
        <v>5</v>
      </c>
      <c r="G122" s="224">
        <v>8</v>
      </c>
      <c r="H122" s="224">
        <v>5</v>
      </c>
      <c r="I122" s="224">
        <v>17</v>
      </c>
      <c r="J122" s="224">
        <v>16</v>
      </c>
      <c r="K122" s="224">
        <v>30</v>
      </c>
      <c r="L122" s="224">
        <v>108</v>
      </c>
      <c r="M122" s="224">
        <v>149</v>
      </c>
      <c r="N122" s="224">
        <v>119</v>
      </c>
      <c r="O122" s="224">
        <v>110</v>
      </c>
      <c r="P122" s="224">
        <v>66</v>
      </c>
      <c r="Q122" s="224">
        <v>24</v>
      </c>
      <c r="R122" s="224">
        <v>22</v>
      </c>
      <c r="S122" s="224">
        <v>4</v>
      </c>
      <c r="T122" s="294"/>
    </row>
    <row r="123" spans="1:20" ht="11.25" customHeight="1">
      <c r="A123" s="164"/>
      <c r="B123" s="234"/>
      <c r="C123" s="224"/>
      <c r="D123" s="224"/>
      <c r="E123" s="224"/>
      <c r="F123" s="224"/>
      <c r="G123" s="224"/>
      <c r="H123" s="224"/>
      <c r="I123" s="224"/>
      <c r="J123" s="224"/>
      <c r="K123" s="224"/>
      <c r="L123" s="224"/>
      <c r="M123" s="224"/>
      <c r="N123" s="224"/>
      <c r="O123" s="224"/>
      <c r="P123" s="224"/>
      <c r="Q123" s="224"/>
      <c r="R123" s="224"/>
      <c r="S123" s="224"/>
      <c r="T123" s="294"/>
    </row>
    <row r="124" spans="1:20" ht="11.25" customHeight="1">
      <c r="A124" s="164" t="s">
        <v>171</v>
      </c>
      <c r="B124" s="234">
        <v>394</v>
      </c>
      <c r="C124" s="224" t="s">
        <v>599</v>
      </c>
      <c r="D124" s="224" t="s">
        <v>599</v>
      </c>
      <c r="E124" s="224">
        <v>3</v>
      </c>
      <c r="F124" s="224">
        <v>7</v>
      </c>
      <c r="G124" s="224">
        <v>9</v>
      </c>
      <c r="H124" s="224">
        <v>7</v>
      </c>
      <c r="I124" s="224">
        <v>8</v>
      </c>
      <c r="J124" s="224">
        <v>22</v>
      </c>
      <c r="K124" s="224">
        <v>27</v>
      </c>
      <c r="L124" s="224">
        <v>46</v>
      </c>
      <c r="M124" s="224">
        <v>64</v>
      </c>
      <c r="N124" s="224">
        <v>67</v>
      </c>
      <c r="O124" s="224">
        <v>50</v>
      </c>
      <c r="P124" s="224">
        <v>27</v>
      </c>
      <c r="Q124" s="224">
        <v>21</v>
      </c>
      <c r="R124" s="224">
        <v>35</v>
      </c>
      <c r="S124" s="224">
        <v>1</v>
      </c>
      <c r="T124" s="294"/>
    </row>
    <row r="125" spans="1:20" ht="11.25" customHeight="1">
      <c r="A125" s="164" t="s">
        <v>172</v>
      </c>
      <c r="B125" s="234">
        <v>549</v>
      </c>
      <c r="C125" s="224" t="s">
        <v>599</v>
      </c>
      <c r="D125" s="224">
        <v>2</v>
      </c>
      <c r="E125" s="224">
        <v>6</v>
      </c>
      <c r="F125" s="224">
        <v>4</v>
      </c>
      <c r="G125" s="224">
        <v>10</v>
      </c>
      <c r="H125" s="224">
        <v>14</v>
      </c>
      <c r="I125" s="224">
        <v>14</v>
      </c>
      <c r="J125" s="224">
        <v>26</v>
      </c>
      <c r="K125" s="224">
        <v>36</v>
      </c>
      <c r="L125" s="224">
        <v>87</v>
      </c>
      <c r="M125" s="224">
        <v>100</v>
      </c>
      <c r="N125" s="224">
        <v>66</v>
      </c>
      <c r="O125" s="224">
        <v>61</v>
      </c>
      <c r="P125" s="224">
        <v>52</v>
      </c>
      <c r="Q125" s="224">
        <v>29</v>
      </c>
      <c r="R125" s="224">
        <v>39</v>
      </c>
      <c r="S125" s="224">
        <v>3</v>
      </c>
      <c r="T125" s="294"/>
    </row>
    <row r="126" spans="1:20" ht="11.25" customHeight="1">
      <c r="A126" s="164" t="s">
        <v>173</v>
      </c>
      <c r="B126" s="234">
        <v>555</v>
      </c>
      <c r="C126" s="224" t="s">
        <v>599</v>
      </c>
      <c r="D126" s="224">
        <v>4</v>
      </c>
      <c r="E126" s="224">
        <v>1</v>
      </c>
      <c r="F126" s="224">
        <v>4</v>
      </c>
      <c r="G126" s="224">
        <v>7</v>
      </c>
      <c r="H126" s="224">
        <v>8</v>
      </c>
      <c r="I126" s="224">
        <v>13</v>
      </c>
      <c r="J126" s="224">
        <v>17</v>
      </c>
      <c r="K126" s="224">
        <v>27</v>
      </c>
      <c r="L126" s="224">
        <v>86</v>
      </c>
      <c r="M126" s="224">
        <v>116</v>
      </c>
      <c r="N126" s="224">
        <v>69</v>
      </c>
      <c r="O126" s="224">
        <v>80</v>
      </c>
      <c r="P126" s="224">
        <v>59</v>
      </c>
      <c r="Q126" s="224">
        <v>29</v>
      </c>
      <c r="R126" s="224">
        <v>31</v>
      </c>
      <c r="S126" s="224">
        <v>4</v>
      </c>
      <c r="T126" s="294"/>
    </row>
    <row r="127" spans="1:20" ht="11.25" customHeight="1">
      <c r="A127" s="164" t="s">
        <v>174</v>
      </c>
      <c r="B127" s="234">
        <v>474</v>
      </c>
      <c r="C127" s="224" t="s">
        <v>599</v>
      </c>
      <c r="D127" s="224">
        <v>1</v>
      </c>
      <c r="E127" s="224">
        <v>5</v>
      </c>
      <c r="F127" s="224">
        <v>5</v>
      </c>
      <c r="G127" s="224">
        <v>10</v>
      </c>
      <c r="H127" s="224">
        <v>9</v>
      </c>
      <c r="I127" s="224">
        <v>16</v>
      </c>
      <c r="J127" s="224">
        <v>19</v>
      </c>
      <c r="K127" s="224">
        <v>36</v>
      </c>
      <c r="L127" s="224">
        <v>55</v>
      </c>
      <c r="M127" s="224">
        <v>59</v>
      </c>
      <c r="N127" s="224">
        <v>62</v>
      </c>
      <c r="O127" s="224">
        <v>60</v>
      </c>
      <c r="P127" s="224">
        <v>57</v>
      </c>
      <c r="Q127" s="224">
        <v>45</v>
      </c>
      <c r="R127" s="224">
        <v>34</v>
      </c>
      <c r="S127" s="224">
        <v>1</v>
      </c>
      <c r="T127" s="294"/>
    </row>
    <row r="128" spans="1:20" ht="11.25" customHeight="1">
      <c r="A128" s="164" t="s">
        <v>175</v>
      </c>
      <c r="B128" s="234">
        <v>257</v>
      </c>
      <c r="C128" s="224">
        <v>2</v>
      </c>
      <c r="D128" s="224" t="s">
        <v>599</v>
      </c>
      <c r="E128" s="224">
        <v>1</v>
      </c>
      <c r="F128" s="224">
        <v>1</v>
      </c>
      <c r="G128" s="224">
        <v>6</v>
      </c>
      <c r="H128" s="224">
        <v>9</v>
      </c>
      <c r="I128" s="224">
        <v>10</v>
      </c>
      <c r="J128" s="224">
        <v>13</v>
      </c>
      <c r="K128" s="224">
        <v>18</v>
      </c>
      <c r="L128" s="224">
        <v>31</v>
      </c>
      <c r="M128" s="224">
        <v>35</v>
      </c>
      <c r="N128" s="224">
        <v>33</v>
      </c>
      <c r="O128" s="224">
        <v>39</v>
      </c>
      <c r="P128" s="224">
        <v>26</v>
      </c>
      <c r="Q128" s="224">
        <v>13</v>
      </c>
      <c r="R128" s="224">
        <v>20</v>
      </c>
      <c r="S128" s="224" t="s">
        <v>599</v>
      </c>
      <c r="T128" s="294"/>
    </row>
    <row r="129" spans="1:20" ht="11.25" customHeight="1">
      <c r="A129" s="164"/>
      <c r="B129" s="234"/>
      <c r="C129" s="224"/>
      <c r="D129" s="224"/>
      <c r="E129" s="224"/>
      <c r="F129" s="224"/>
      <c r="G129" s="224"/>
      <c r="H129" s="224"/>
      <c r="I129" s="224"/>
      <c r="J129" s="224"/>
      <c r="K129" s="224"/>
      <c r="L129" s="224"/>
      <c r="M129" s="224"/>
      <c r="N129" s="224"/>
      <c r="O129" s="224"/>
      <c r="P129" s="224"/>
      <c r="Q129" s="224"/>
      <c r="R129" s="224"/>
      <c r="S129" s="224"/>
      <c r="T129" s="294"/>
    </row>
    <row r="130" spans="1:20" ht="11.25" customHeight="1">
      <c r="A130" s="164" t="s">
        <v>176</v>
      </c>
      <c r="B130" s="234">
        <v>371</v>
      </c>
      <c r="C130" s="224" t="s">
        <v>599</v>
      </c>
      <c r="D130" s="224">
        <v>1</v>
      </c>
      <c r="E130" s="224">
        <v>1</v>
      </c>
      <c r="F130" s="224">
        <v>5</v>
      </c>
      <c r="G130" s="224">
        <v>10</v>
      </c>
      <c r="H130" s="224">
        <v>8</v>
      </c>
      <c r="I130" s="224">
        <v>10</v>
      </c>
      <c r="J130" s="224">
        <v>24</v>
      </c>
      <c r="K130" s="224">
        <v>32</v>
      </c>
      <c r="L130" s="224">
        <v>38</v>
      </c>
      <c r="M130" s="224">
        <v>64</v>
      </c>
      <c r="N130" s="224">
        <v>49</v>
      </c>
      <c r="O130" s="224">
        <v>40</v>
      </c>
      <c r="P130" s="224">
        <v>48</v>
      </c>
      <c r="Q130" s="224">
        <v>23</v>
      </c>
      <c r="R130" s="224">
        <v>18</v>
      </c>
      <c r="S130" s="224" t="s">
        <v>599</v>
      </c>
      <c r="T130" s="294"/>
    </row>
    <row r="131" spans="1:20" ht="11.25" customHeight="1">
      <c r="A131" s="164" t="s">
        <v>177</v>
      </c>
      <c r="B131" s="234">
        <v>199</v>
      </c>
      <c r="C131" s="224">
        <v>1</v>
      </c>
      <c r="D131" s="224" t="s">
        <v>599</v>
      </c>
      <c r="E131" s="224">
        <v>1</v>
      </c>
      <c r="F131" s="224">
        <v>2</v>
      </c>
      <c r="G131" s="224">
        <v>4</v>
      </c>
      <c r="H131" s="224">
        <v>4</v>
      </c>
      <c r="I131" s="224">
        <v>5</v>
      </c>
      <c r="J131" s="224">
        <v>9</v>
      </c>
      <c r="K131" s="224">
        <v>18</v>
      </c>
      <c r="L131" s="224">
        <v>16</v>
      </c>
      <c r="M131" s="224">
        <v>33</v>
      </c>
      <c r="N131" s="224">
        <v>29</v>
      </c>
      <c r="O131" s="224">
        <v>28</v>
      </c>
      <c r="P131" s="224">
        <v>18</v>
      </c>
      <c r="Q131" s="224">
        <v>16</v>
      </c>
      <c r="R131" s="224">
        <v>14</v>
      </c>
      <c r="S131" s="224">
        <v>1</v>
      </c>
      <c r="T131" s="294"/>
    </row>
    <row r="132" spans="1:20" ht="11.25" customHeight="1">
      <c r="A132" s="164" t="s">
        <v>178</v>
      </c>
      <c r="B132" s="234">
        <v>467</v>
      </c>
      <c r="C132" s="224" t="s">
        <v>599</v>
      </c>
      <c r="D132" s="224">
        <v>1</v>
      </c>
      <c r="E132" s="224">
        <v>1</v>
      </c>
      <c r="F132" s="224">
        <v>7</v>
      </c>
      <c r="G132" s="224">
        <v>5</v>
      </c>
      <c r="H132" s="224">
        <v>6</v>
      </c>
      <c r="I132" s="224">
        <v>17</v>
      </c>
      <c r="J132" s="224">
        <v>29</v>
      </c>
      <c r="K132" s="224">
        <v>39</v>
      </c>
      <c r="L132" s="224">
        <v>74</v>
      </c>
      <c r="M132" s="224">
        <v>64</v>
      </c>
      <c r="N132" s="224">
        <v>51</v>
      </c>
      <c r="O132" s="224">
        <v>50</v>
      </c>
      <c r="P132" s="224">
        <v>53</v>
      </c>
      <c r="Q132" s="224">
        <v>35</v>
      </c>
      <c r="R132" s="224">
        <v>32</v>
      </c>
      <c r="S132" s="224">
        <v>3</v>
      </c>
      <c r="T132" s="294"/>
    </row>
    <row r="133" spans="1:20" ht="11.25" customHeight="1">
      <c r="A133" s="239" t="s">
        <v>179</v>
      </c>
      <c r="B133" s="279">
        <v>258</v>
      </c>
      <c r="C133" s="242" t="s">
        <v>599</v>
      </c>
      <c r="D133" s="242">
        <v>1</v>
      </c>
      <c r="E133" s="242">
        <v>1</v>
      </c>
      <c r="F133" s="242">
        <v>1</v>
      </c>
      <c r="G133" s="242">
        <v>2</v>
      </c>
      <c r="H133" s="242">
        <v>10</v>
      </c>
      <c r="I133" s="242">
        <v>6</v>
      </c>
      <c r="J133" s="242">
        <v>13</v>
      </c>
      <c r="K133" s="242">
        <v>19</v>
      </c>
      <c r="L133" s="242">
        <v>23</v>
      </c>
      <c r="M133" s="242">
        <v>48</v>
      </c>
      <c r="N133" s="242">
        <v>29</v>
      </c>
      <c r="O133" s="242">
        <v>32</v>
      </c>
      <c r="P133" s="242">
        <v>26</v>
      </c>
      <c r="Q133" s="242">
        <v>29</v>
      </c>
      <c r="R133" s="242">
        <v>18</v>
      </c>
      <c r="S133" s="242" t="s">
        <v>599</v>
      </c>
      <c r="T133" s="294"/>
    </row>
    <row r="134" spans="1:20">
      <c r="B134" s="234"/>
      <c r="C134" s="224"/>
      <c r="D134" s="224"/>
      <c r="E134" s="224"/>
      <c r="F134" s="224"/>
      <c r="G134" s="224"/>
      <c r="H134" s="224"/>
      <c r="I134" s="224"/>
      <c r="J134" s="224"/>
      <c r="K134" s="224"/>
      <c r="L134" s="224"/>
      <c r="M134" s="224"/>
      <c r="N134" s="224"/>
      <c r="O134" s="224"/>
      <c r="P134" s="224"/>
      <c r="Q134" s="224"/>
      <c r="R134" s="224"/>
      <c r="S134" s="224"/>
      <c r="T134" s="294"/>
    </row>
    <row r="135" spans="1:20">
      <c r="B135" s="277"/>
      <c r="C135" s="238"/>
      <c r="D135" s="238"/>
      <c r="E135" s="238"/>
      <c r="F135" s="238"/>
      <c r="G135" s="238"/>
      <c r="H135" s="238"/>
      <c r="I135" s="238"/>
      <c r="J135" s="238"/>
      <c r="K135" s="238"/>
      <c r="L135" s="238"/>
      <c r="M135" s="238"/>
      <c r="N135" s="238"/>
      <c r="O135" s="238"/>
      <c r="P135" s="238"/>
      <c r="Q135" s="238"/>
      <c r="R135" s="238"/>
      <c r="S135" s="238"/>
      <c r="T135" s="294"/>
    </row>
    <row r="136" spans="1:20">
      <c r="B136" s="234"/>
      <c r="C136" s="224"/>
      <c r="D136" s="224"/>
      <c r="E136" s="224"/>
      <c r="F136" s="224"/>
      <c r="G136" s="224"/>
      <c r="H136" s="224"/>
      <c r="I136" s="224"/>
      <c r="J136" s="224"/>
      <c r="K136" s="224"/>
      <c r="L136" s="224"/>
      <c r="M136" s="224"/>
      <c r="N136" s="224"/>
      <c r="O136" s="224"/>
      <c r="P136" s="224"/>
      <c r="Q136" s="224"/>
      <c r="R136" s="224"/>
      <c r="S136" s="224"/>
      <c r="T136" s="294"/>
    </row>
  </sheetData>
  <pageMargins left="0.70866141732283472" right="0.70866141732283472" top="0.74803149606299213" bottom="0.74803149606299213" header="0.31496062992125984" footer="0.31496062992125984"/>
  <pageSetup paperSize="9" scale="89" orientation="landscape" r:id="rId1"/>
  <rowBreaks count="3" manualBreakCount="3">
    <brk id="40" max="16383" man="1"/>
    <brk id="71" max="16383" man="1"/>
    <brk id="102"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39"/>
  <dimension ref="A1:S160"/>
  <sheetViews>
    <sheetView zoomScaleNormal="100" zoomScaleSheetLayoutView="100" workbookViewId="0">
      <pane ySplit="9" topLeftCell="A10" activePane="bottomLeft" state="frozen"/>
      <selection activeCell="H47" sqref="H47"/>
      <selection pane="bottomLeft"/>
    </sheetView>
  </sheetViews>
  <sheetFormatPr defaultColWidth="9.140625" defaultRowHeight="12.75"/>
  <cols>
    <col min="1" max="1" width="20" style="60" customWidth="1"/>
    <col min="2" max="2" width="8.140625" style="143" customWidth="1"/>
    <col min="3" max="15" width="5.28515625" style="253" customWidth="1"/>
    <col min="16" max="16" width="5.5703125" style="253" customWidth="1"/>
    <col min="17" max="18" width="5.28515625" style="253" customWidth="1"/>
    <col min="19" max="19" width="9" style="253" customWidth="1"/>
    <col min="20" max="16384" width="9.140625" style="60"/>
  </cols>
  <sheetData>
    <row r="1" spans="1:19" s="61" customFormat="1" ht="13.5" customHeight="1">
      <c r="A1" s="61" t="s">
        <v>713</v>
      </c>
      <c r="C1" s="105"/>
      <c r="D1" s="105"/>
      <c r="E1" s="105"/>
      <c r="F1" s="105"/>
      <c r="G1" s="105"/>
      <c r="H1" s="105"/>
      <c r="I1" s="105"/>
      <c r="J1" s="105"/>
      <c r="K1" s="105"/>
      <c r="L1" s="105"/>
      <c r="M1" s="105"/>
      <c r="N1" s="105"/>
      <c r="O1" s="105"/>
      <c r="P1" s="105"/>
      <c r="Q1" s="105"/>
      <c r="R1" s="105"/>
      <c r="S1" s="105"/>
    </row>
    <row r="2" spans="1:19" s="61" customFormat="1" ht="13.5" hidden="1" customHeight="1">
      <c r="A2" s="61" t="s">
        <v>302</v>
      </c>
      <c r="C2" s="105"/>
      <c r="D2" s="105"/>
      <c r="E2" s="105"/>
      <c r="F2" s="105"/>
      <c r="G2" s="105"/>
      <c r="H2" s="105"/>
      <c r="I2" s="105"/>
      <c r="J2" s="105"/>
      <c r="K2" s="105"/>
      <c r="L2" s="105"/>
      <c r="M2" s="105"/>
      <c r="N2" s="105"/>
      <c r="O2" s="105"/>
      <c r="P2" s="105"/>
      <c r="Q2" s="105"/>
      <c r="R2" s="105"/>
      <c r="S2" s="105"/>
    </row>
    <row r="3" spans="1:19" s="61" customFormat="1" ht="13.5" customHeight="1">
      <c r="A3" s="62" t="s">
        <v>714</v>
      </c>
      <c r="C3" s="105"/>
      <c r="D3" s="105"/>
      <c r="E3" s="105"/>
      <c r="F3" s="105"/>
      <c r="G3" s="105"/>
      <c r="H3" s="105"/>
      <c r="I3" s="105"/>
      <c r="J3" s="105"/>
      <c r="K3" s="105"/>
      <c r="L3" s="105"/>
      <c r="M3" s="105"/>
      <c r="N3" s="105"/>
      <c r="O3" s="105"/>
      <c r="P3" s="105"/>
      <c r="Q3" s="105"/>
      <c r="R3" s="105"/>
      <c r="S3" s="105"/>
    </row>
    <row r="4" spans="1:19" s="61" customFormat="1" ht="13.5" hidden="1" customHeight="1">
      <c r="A4" s="62" t="s">
        <v>302</v>
      </c>
      <c r="C4" s="105"/>
      <c r="D4" s="105"/>
      <c r="E4" s="105"/>
      <c r="F4" s="105"/>
      <c r="G4" s="105"/>
      <c r="H4" s="105"/>
      <c r="I4" s="105"/>
      <c r="J4" s="105"/>
      <c r="K4" s="105"/>
      <c r="L4" s="105"/>
      <c r="M4" s="105"/>
      <c r="N4" s="105"/>
      <c r="O4" s="105"/>
      <c r="P4" s="105"/>
      <c r="Q4" s="105"/>
      <c r="R4" s="105"/>
      <c r="S4" s="105"/>
    </row>
    <row r="5" spans="1:19" s="61" customFormat="1" ht="13.5" customHeight="1">
      <c r="A5" s="66"/>
      <c r="B5" s="66"/>
      <c r="C5" s="207"/>
      <c r="D5" s="207"/>
      <c r="E5" s="207"/>
      <c r="F5" s="207"/>
      <c r="G5" s="207"/>
      <c r="H5" s="207"/>
      <c r="I5" s="207"/>
      <c r="J5" s="207"/>
      <c r="K5" s="207"/>
      <c r="L5" s="207"/>
      <c r="M5" s="207"/>
      <c r="N5" s="207"/>
      <c r="O5" s="207"/>
      <c r="P5" s="207"/>
      <c r="Q5" s="207"/>
      <c r="R5" s="207"/>
      <c r="S5" s="207"/>
    </row>
    <row r="6" spans="1:19" s="61" customFormat="1" ht="11.25" customHeight="1">
      <c r="A6" s="61" t="s">
        <v>94</v>
      </c>
      <c r="B6" s="67" t="s">
        <v>95</v>
      </c>
      <c r="C6" s="244"/>
      <c r="D6" s="244"/>
      <c r="E6" s="244"/>
      <c r="F6" s="244"/>
      <c r="G6" s="244"/>
      <c r="H6" s="244"/>
      <c r="I6" s="244"/>
      <c r="J6" s="244"/>
      <c r="K6" s="244"/>
      <c r="L6" s="244"/>
      <c r="M6" s="244"/>
      <c r="N6" s="244"/>
      <c r="O6" s="244"/>
      <c r="P6" s="244"/>
      <c r="Q6" s="244"/>
      <c r="R6" s="244"/>
      <c r="S6" s="244"/>
    </row>
    <row r="7" spans="1:19" s="61" customFormat="1" ht="11.25" customHeight="1">
      <c r="A7" s="62" t="s">
        <v>96</v>
      </c>
      <c r="B7" s="68" t="s">
        <v>97</v>
      </c>
      <c r="C7" s="207"/>
      <c r="D7" s="207"/>
      <c r="E7" s="207"/>
      <c r="F7" s="207"/>
      <c r="G7" s="207"/>
      <c r="H7" s="207"/>
      <c r="I7" s="207"/>
      <c r="J7" s="207"/>
      <c r="K7" s="207"/>
      <c r="L7" s="207"/>
      <c r="M7" s="207"/>
      <c r="N7" s="207"/>
      <c r="O7" s="207"/>
      <c r="P7" s="207"/>
      <c r="Q7" s="207"/>
      <c r="R7" s="207"/>
      <c r="S7" s="207"/>
    </row>
    <row r="8" spans="1:19" s="61" customFormat="1" ht="11.25" customHeight="1">
      <c r="A8" s="70" t="s">
        <v>13</v>
      </c>
      <c r="B8" s="70" t="s">
        <v>144</v>
      </c>
      <c r="C8" s="105">
        <v>0</v>
      </c>
      <c r="D8" s="105" t="s">
        <v>98</v>
      </c>
      <c r="E8" s="105" t="s">
        <v>99</v>
      </c>
      <c r="F8" s="105" t="s">
        <v>100</v>
      </c>
      <c r="G8" s="105" t="s">
        <v>101</v>
      </c>
      <c r="H8" s="105" t="s">
        <v>102</v>
      </c>
      <c r="I8" s="105">
        <v>15</v>
      </c>
      <c r="J8" s="105" t="s">
        <v>103</v>
      </c>
      <c r="K8" s="105" t="s">
        <v>104</v>
      </c>
      <c r="L8" s="105" t="s">
        <v>105</v>
      </c>
      <c r="M8" s="105" t="s">
        <v>106</v>
      </c>
      <c r="N8" s="105" t="s">
        <v>107</v>
      </c>
      <c r="O8" s="105" t="s">
        <v>108</v>
      </c>
      <c r="P8" s="105" t="s">
        <v>109</v>
      </c>
      <c r="Q8" s="105" t="s">
        <v>110</v>
      </c>
      <c r="R8" s="105" t="s">
        <v>232</v>
      </c>
      <c r="S8" s="105" t="s">
        <v>111</v>
      </c>
    </row>
    <row r="9" spans="1:19" s="61" customFormat="1" ht="11.25" customHeight="1">
      <c r="A9" s="72" t="s">
        <v>19</v>
      </c>
      <c r="B9" s="72" t="s">
        <v>93</v>
      </c>
      <c r="C9" s="207"/>
      <c r="D9" s="207"/>
      <c r="E9" s="207"/>
      <c r="F9" s="207"/>
      <c r="G9" s="207"/>
      <c r="H9" s="207"/>
      <c r="I9" s="207"/>
      <c r="J9" s="207"/>
      <c r="K9" s="207"/>
      <c r="L9" s="207"/>
      <c r="M9" s="207"/>
      <c r="N9" s="207"/>
      <c r="O9" s="207"/>
      <c r="P9" s="207"/>
      <c r="Q9" s="207"/>
      <c r="R9" s="207"/>
      <c r="S9" s="245" t="s">
        <v>112</v>
      </c>
    </row>
    <row r="10" spans="1:19" s="51" customFormat="1" ht="11.25">
      <c r="B10" s="235"/>
      <c r="C10" s="235"/>
      <c r="D10" s="235"/>
      <c r="E10" s="235"/>
      <c r="F10" s="235"/>
      <c r="G10" s="235"/>
      <c r="H10" s="235"/>
      <c r="I10" s="235"/>
      <c r="J10" s="235"/>
      <c r="K10" s="235"/>
      <c r="L10" s="235"/>
      <c r="M10" s="235"/>
      <c r="N10" s="235"/>
      <c r="O10" s="235"/>
      <c r="P10" s="235"/>
      <c r="Q10" s="235"/>
      <c r="R10" s="235"/>
      <c r="S10" s="235"/>
    </row>
    <row r="11" spans="1:19" s="73" customFormat="1" ht="11.25" customHeight="1">
      <c r="A11" s="61" t="s">
        <v>9</v>
      </c>
    </row>
    <row r="12" spans="1:19" s="61" customFormat="1" ht="11.25" customHeight="1">
      <c r="A12" s="61" t="s">
        <v>234</v>
      </c>
      <c r="B12" s="181">
        <v>227</v>
      </c>
      <c r="C12" s="104" t="s">
        <v>599</v>
      </c>
      <c r="D12" s="104">
        <v>1</v>
      </c>
      <c r="E12" s="104">
        <v>1</v>
      </c>
      <c r="F12" s="104">
        <v>1</v>
      </c>
      <c r="G12" s="104" t="s">
        <v>599</v>
      </c>
      <c r="H12" s="73">
        <v>2</v>
      </c>
      <c r="I12" s="73">
        <v>3</v>
      </c>
      <c r="J12" s="73">
        <v>7</v>
      </c>
      <c r="K12" s="73">
        <v>11</v>
      </c>
      <c r="L12" s="73">
        <v>10</v>
      </c>
      <c r="M12" s="73">
        <v>27</v>
      </c>
      <c r="N12" s="73">
        <v>22</v>
      </c>
      <c r="O12" s="73">
        <v>26</v>
      </c>
      <c r="P12" s="73">
        <v>35</v>
      </c>
      <c r="Q12" s="73">
        <v>37</v>
      </c>
      <c r="R12" s="73">
        <v>44</v>
      </c>
      <c r="S12" s="235" t="s">
        <v>599</v>
      </c>
    </row>
    <row r="13" spans="1:19" s="73" customFormat="1" ht="11.25" customHeight="1">
      <c r="A13" s="73" t="s">
        <v>147</v>
      </c>
      <c r="B13" s="235">
        <v>79</v>
      </c>
      <c r="C13" s="235" t="s">
        <v>599</v>
      </c>
      <c r="D13" s="235" t="s">
        <v>599</v>
      </c>
      <c r="E13" s="235" t="s">
        <v>599</v>
      </c>
      <c r="F13" s="235" t="s">
        <v>599</v>
      </c>
      <c r="G13" s="235" t="s">
        <v>599</v>
      </c>
      <c r="H13" s="235" t="s">
        <v>599</v>
      </c>
      <c r="I13" s="235" t="s">
        <v>599</v>
      </c>
      <c r="J13" s="235" t="s">
        <v>599</v>
      </c>
      <c r="K13" s="235">
        <v>8</v>
      </c>
      <c r="L13" s="235">
        <v>5</v>
      </c>
      <c r="M13" s="235">
        <v>8</v>
      </c>
      <c r="N13" s="235">
        <v>4</v>
      </c>
      <c r="O13" s="235">
        <v>10</v>
      </c>
      <c r="P13" s="235">
        <v>10</v>
      </c>
      <c r="Q13" s="235">
        <v>17</v>
      </c>
      <c r="R13" s="235">
        <v>17</v>
      </c>
      <c r="S13" s="225" t="s">
        <v>599</v>
      </c>
    </row>
    <row r="14" spans="1:19" s="73" customFormat="1" ht="11.25" customHeight="1">
      <c r="A14" s="73" t="s">
        <v>148</v>
      </c>
      <c r="B14" s="225">
        <v>21</v>
      </c>
      <c r="C14" s="225" t="s">
        <v>599</v>
      </c>
      <c r="D14" s="225" t="s">
        <v>599</v>
      </c>
      <c r="E14" s="225">
        <v>1</v>
      </c>
      <c r="F14" s="225" t="s">
        <v>599</v>
      </c>
      <c r="G14" s="225" t="s">
        <v>599</v>
      </c>
      <c r="H14" s="225">
        <v>1</v>
      </c>
      <c r="I14" s="225">
        <v>2</v>
      </c>
      <c r="J14" s="225">
        <v>1</v>
      </c>
      <c r="K14" s="225" t="s">
        <v>599</v>
      </c>
      <c r="L14" s="225">
        <v>2</v>
      </c>
      <c r="M14" s="225">
        <v>2</v>
      </c>
      <c r="N14" s="225">
        <v>2</v>
      </c>
      <c r="O14" s="225">
        <v>1</v>
      </c>
      <c r="P14" s="225">
        <v>1</v>
      </c>
      <c r="Q14" s="225">
        <v>3</v>
      </c>
      <c r="R14" s="225">
        <v>5</v>
      </c>
      <c r="S14" s="246" t="s">
        <v>599</v>
      </c>
    </row>
    <row r="15" spans="1:19" s="73" customFormat="1" ht="11.25" customHeight="1">
      <c r="A15" s="73" t="s">
        <v>149</v>
      </c>
      <c r="B15" s="225">
        <v>7</v>
      </c>
      <c r="C15" s="246" t="s">
        <v>599</v>
      </c>
      <c r="D15" s="246" t="s">
        <v>599</v>
      </c>
      <c r="E15" s="246" t="s">
        <v>599</v>
      </c>
      <c r="F15" s="246" t="s">
        <v>599</v>
      </c>
      <c r="G15" s="246" t="s">
        <v>599</v>
      </c>
      <c r="H15" s="246" t="s">
        <v>599</v>
      </c>
      <c r="I15" s="246" t="s">
        <v>599</v>
      </c>
      <c r="J15" s="246" t="s">
        <v>599</v>
      </c>
      <c r="K15" s="246">
        <v>1</v>
      </c>
      <c r="L15" s="246" t="s">
        <v>599</v>
      </c>
      <c r="M15" s="246" t="s">
        <v>599</v>
      </c>
      <c r="N15" s="246">
        <v>2</v>
      </c>
      <c r="O15" s="246">
        <v>2</v>
      </c>
      <c r="P15" s="246">
        <v>1</v>
      </c>
      <c r="Q15" s="246">
        <v>1</v>
      </c>
      <c r="R15" s="246" t="s">
        <v>599</v>
      </c>
      <c r="S15" s="246" t="s">
        <v>599</v>
      </c>
    </row>
    <row r="16" spans="1:19" s="73" customFormat="1" ht="11.25" customHeight="1">
      <c r="A16" s="73" t="s">
        <v>150</v>
      </c>
      <c r="B16" s="225">
        <v>9</v>
      </c>
      <c r="C16" s="246" t="s">
        <v>599</v>
      </c>
      <c r="D16" s="246" t="s">
        <v>599</v>
      </c>
      <c r="E16" s="246" t="s">
        <v>599</v>
      </c>
      <c r="F16" s="246" t="s">
        <v>599</v>
      </c>
      <c r="G16" s="246" t="s">
        <v>599</v>
      </c>
      <c r="H16" s="246" t="s">
        <v>599</v>
      </c>
      <c r="I16" s="246" t="s">
        <v>599</v>
      </c>
      <c r="J16" s="246">
        <v>1</v>
      </c>
      <c r="K16" s="246" t="s">
        <v>599</v>
      </c>
      <c r="L16" s="246">
        <v>1</v>
      </c>
      <c r="M16" s="246">
        <v>3</v>
      </c>
      <c r="N16" s="246">
        <v>1</v>
      </c>
      <c r="O16" s="246">
        <v>3</v>
      </c>
      <c r="P16" s="246" t="s">
        <v>599</v>
      </c>
      <c r="Q16" s="246" t="s">
        <v>599</v>
      </c>
      <c r="R16" s="246" t="s">
        <v>599</v>
      </c>
      <c r="S16" s="246" t="s">
        <v>599</v>
      </c>
    </row>
    <row r="17" spans="1:19" s="73" customFormat="1" ht="11.25" customHeight="1">
      <c r="A17" s="73" t="s">
        <v>151</v>
      </c>
      <c r="B17" s="225">
        <v>29</v>
      </c>
      <c r="C17" s="246" t="s">
        <v>599</v>
      </c>
      <c r="D17" s="246" t="s">
        <v>599</v>
      </c>
      <c r="E17" s="246" t="s">
        <v>599</v>
      </c>
      <c r="F17" s="246" t="s">
        <v>599</v>
      </c>
      <c r="G17" s="246" t="s">
        <v>599</v>
      </c>
      <c r="H17" s="246">
        <v>1</v>
      </c>
      <c r="I17" s="246" t="s">
        <v>599</v>
      </c>
      <c r="J17" s="246">
        <v>2</v>
      </c>
      <c r="K17" s="246">
        <v>1</v>
      </c>
      <c r="L17" s="246" t="s">
        <v>599</v>
      </c>
      <c r="M17" s="246">
        <v>6</v>
      </c>
      <c r="N17" s="246">
        <v>2</v>
      </c>
      <c r="O17" s="246">
        <v>5</v>
      </c>
      <c r="P17" s="246">
        <v>7</v>
      </c>
      <c r="Q17" s="246">
        <v>3</v>
      </c>
      <c r="R17" s="246">
        <v>2</v>
      </c>
      <c r="S17" s="246" t="s">
        <v>599</v>
      </c>
    </row>
    <row r="18" spans="1:19" s="73" customFormat="1" ht="11.25" customHeight="1">
      <c r="A18" s="73" t="s">
        <v>152</v>
      </c>
      <c r="B18" s="225">
        <v>1</v>
      </c>
      <c r="C18" s="246" t="s">
        <v>599</v>
      </c>
      <c r="D18" s="246" t="s">
        <v>599</v>
      </c>
      <c r="E18" s="246" t="s">
        <v>599</v>
      </c>
      <c r="F18" s="246" t="s">
        <v>599</v>
      </c>
      <c r="G18" s="246" t="s">
        <v>599</v>
      </c>
      <c r="H18" s="246" t="s">
        <v>599</v>
      </c>
      <c r="I18" s="246" t="s">
        <v>599</v>
      </c>
      <c r="J18" s="246" t="s">
        <v>599</v>
      </c>
      <c r="K18" s="246" t="s">
        <v>599</v>
      </c>
      <c r="L18" s="246" t="s">
        <v>599</v>
      </c>
      <c r="M18" s="246">
        <v>1</v>
      </c>
      <c r="N18" s="246" t="s">
        <v>599</v>
      </c>
      <c r="O18" s="246" t="s">
        <v>599</v>
      </c>
      <c r="P18" s="246" t="s">
        <v>599</v>
      </c>
      <c r="Q18" s="246" t="s">
        <v>599</v>
      </c>
      <c r="R18" s="246" t="s">
        <v>599</v>
      </c>
      <c r="S18" s="246" t="s">
        <v>599</v>
      </c>
    </row>
    <row r="19" spans="1:19" s="73" customFormat="1" ht="11.25" customHeight="1">
      <c r="A19" s="73" t="s">
        <v>153</v>
      </c>
      <c r="B19" s="225">
        <v>11</v>
      </c>
      <c r="C19" s="246" t="s">
        <v>599</v>
      </c>
      <c r="D19" s="246" t="s">
        <v>599</v>
      </c>
      <c r="E19" s="246" t="s">
        <v>599</v>
      </c>
      <c r="F19" s="246" t="s">
        <v>599</v>
      </c>
      <c r="G19" s="246" t="s">
        <v>599</v>
      </c>
      <c r="H19" s="246" t="s">
        <v>599</v>
      </c>
      <c r="I19" s="246" t="s">
        <v>599</v>
      </c>
      <c r="J19" s="246" t="s">
        <v>599</v>
      </c>
      <c r="K19" s="246" t="s">
        <v>599</v>
      </c>
      <c r="L19" s="246" t="s">
        <v>599</v>
      </c>
      <c r="M19" s="246">
        <v>2</v>
      </c>
      <c r="N19" s="246">
        <v>2</v>
      </c>
      <c r="O19" s="246">
        <v>1</v>
      </c>
      <c r="P19" s="246">
        <v>5</v>
      </c>
      <c r="Q19" s="246">
        <v>1</v>
      </c>
      <c r="R19" s="246" t="s">
        <v>599</v>
      </c>
      <c r="S19" s="246" t="s">
        <v>599</v>
      </c>
    </row>
    <row r="20" spans="1:19" s="73" customFormat="1" ht="11.25" customHeight="1">
      <c r="A20" s="73" t="s">
        <v>154</v>
      </c>
      <c r="B20" s="225">
        <v>26</v>
      </c>
      <c r="C20" s="246" t="s">
        <v>599</v>
      </c>
      <c r="D20" s="246" t="s">
        <v>599</v>
      </c>
      <c r="E20" s="246" t="s">
        <v>599</v>
      </c>
      <c r="F20" s="246" t="s">
        <v>599</v>
      </c>
      <c r="G20" s="246" t="s">
        <v>599</v>
      </c>
      <c r="H20" s="246" t="s">
        <v>599</v>
      </c>
      <c r="I20" s="246" t="s">
        <v>599</v>
      </c>
      <c r="J20" s="246" t="s">
        <v>599</v>
      </c>
      <c r="K20" s="246" t="s">
        <v>599</v>
      </c>
      <c r="L20" s="246" t="s">
        <v>599</v>
      </c>
      <c r="M20" s="246" t="s">
        <v>599</v>
      </c>
      <c r="N20" s="246">
        <v>4</v>
      </c>
      <c r="O20" s="246">
        <v>2</v>
      </c>
      <c r="P20" s="246">
        <v>4</v>
      </c>
      <c r="Q20" s="246">
        <v>6</v>
      </c>
      <c r="R20" s="246">
        <v>10</v>
      </c>
      <c r="S20" s="246" t="s">
        <v>599</v>
      </c>
    </row>
    <row r="21" spans="1:19" s="73" customFormat="1" ht="11.25" customHeight="1">
      <c r="A21" s="73" t="s">
        <v>155</v>
      </c>
      <c r="B21" s="225">
        <v>27</v>
      </c>
      <c r="C21" s="246" t="s">
        <v>599</v>
      </c>
      <c r="D21" s="246">
        <v>1</v>
      </c>
      <c r="E21" s="246" t="s">
        <v>599</v>
      </c>
      <c r="F21" s="246">
        <v>1</v>
      </c>
      <c r="G21" s="246" t="s">
        <v>599</v>
      </c>
      <c r="H21" s="246" t="s">
        <v>599</v>
      </c>
      <c r="I21" s="246" t="s">
        <v>599</v>
      </c>
      <c r="J21" s="246" t="s">
        <v>599</v>
      </c>
      <c r="K21" s="246">
        <v>1</v>
      </c>
      <c r="L21" s="246">
        <v>2</v>
      </c>
      <c r="M21" s="246">
        <v>1</v>
      </c>
      <c r="N21" s="246">
        <v>3</v>
      </c>
      <c r="O21" s="246">
        <v>1</v>
      </c>
      <c r="P21" s="246">
        <v>4</v>
      </c>
      <c r="Q21" s="246">
        <v>5</v>
      </c>
      <c r="R21" s="246">
        <v>8</v>
      </c>
      <c r="S21" s="246" t="s">
        <v>599</v>
      </c>
    </row>
    <row r="22" spans="1:19" s="73" customFormat="1" ht="11.25" customHeight="1">
      <c r="A22" s="73" t="s">
        <v>156</v>
      </c>
      <c r="B22" s="225">
        <v>17</v>
      </c>
      <c r="C22" s="246" t="s">
        <v>599</v>
      </c>
      <c r="D22" s="246" t="s">
        <v>599</v>
      </c>
      <c r="E22" s="246" t="s">
        <v>599</v>
      </c>
      <c r="F22" s="246" t="s">
        <v>599</v>
      </c>
      <c r="G22" s="246" t="s">
        <v>599</v>
      </c>
      <c r="H22" s="246" t="s">
        <v>599</v>
      </c>
      <c r="I22" s="246">
        <v>1</v>
      </c>
      <c r="J22" s="246">
        <v>3</v>
      </c>
      <c r="K22" s="246" t="s">
        <v>599</v>
      </c>
      <c r="L22" s="246" t="s">
        <v>599</v>
      </c>
      <c r="M22" s="246">
        <v>4</v>
      </c>
      <c r="N22" s="246">
        <v>2</v>
      </c>
      <c r="O22" s="246">
        <v>1</v>
      </c>
      <c r="P22" s="246">
        <v>3</v>
      </c>
      <c r="Q22" s="246">
        <v>1</v>
      </c>
      <c r="R22" s="246">
        <v>2</v>
      </c>
      <c r="S22" s="246" t="s">
        <v>599</v>
      </c>
    </row>
    <row r="23" spans="1:19" s="73" customFormat="1" ht="11.25" customHeight="1">
      <c r="B23" s="247"/>
      <c r="C23" s="247"/>
      <c r="D23" s="247"/>
      <c r="E23" s="247"/>
      <c r="F23" s="247"/>
      <c r="G23" s="247"/>
      <c r="H23" s="247"/>
      <c r="I23" s="247"/>
      <c r="J23" s="247"/>
      <c r="K23" s="247"/>
      <c r="L23" s="247"/>
      <c r="M23" s="247"/>
      <c r="N23" s="247"/>
      <c r="O23" s="247"/>
      <c r="P23" s="247"/>
      <c r="Q23" s="247"/>
      <c r="R23" s="247"/>
      <c r="S23" s="247"/>
    </row>
    <row r="24" spans="1:19" s="61" customFormat="1" ht="11.25" customHeight="1">
      <c r="A24" s="61" t="s">
        <v>235</v>
      </c>
      <c r="B24" s="105">
        <v>171</v>
      </c>
      <c r="C24" s="105" t="s">
        <v>599</v>
      </c>
      <c r="D24" s="105">
        <v>1</v>
      </c>
      <c r="E24" s="105">
        <v>1</v>
      </c>
      <c r="F24" s="105">
        <v>1</v>
      </c>
      <c r="G24" s="105" t="s">
        <v>599</v>
      </c>
      <c r="H24" s="105">
        <v>2</v>
      </c>
      <c r="I24" s="105">
        <v>2</v>
      </c>
      <c r="J24" s="105">
        <v>6</v>
      </c>
      <c r="K24" s="105">
        <v>9</v>
      </c>
      <c r="L24" s="105">
        <v>10</v>
      </c>
      <c r="M24" s="105">
        <v>20</v>
      </c>
      <c r="N24" s="105">
        <v>18</v>
      </c>
      <c r="O24" s="105">
        <v>16</v>
      </c>
      <c r="P24" s="105">
        <v>31</v>
      </c>
      <c r="Q24" s="105">
        <v>27</v>
      </c>
      <c r="R24" s="105">
        <v>27</v>
      </c>
      <c r="S24" s="225" t="s">
        <v>599</v>
      </c>
    </row>
    <row r="25" spans="1:19" s="73" customFormat="1" ht="11.25" customHeight="1">
      <c r="A25" s="73" t="s">
        <v>147</v>
      </c>
      <c r="B25" s="105">
        <v>57</v>
      </c>
      <c r="C25" s="104" t="s">
        <v>599</v>
      </c>
      <c r="D25" s="104" t="s">
        <v>599</v>
      </c>
      <c r="E25" s="104" t="s">
        <v>599</v>
      </c>
      <c r="F25" s="104" t="s">
        <v>599</v>
      </c>
      <c r="G25" s="104" t="s">
        <v>599</v>
      </c>
      <c r="H25" s="104" t="s">
        <v>599</v>
      </c>
      <c r="I25" s="104" t="s">
        <v>599</v>
      </c>
      <c r="J25" s="104" t="s">
        <v>599</v>
      </c>
      <c r="K25" s="104">
        <v>6</v>
      </c>
      <c r="L25" s="104">
        <v>5</v>
      </c>
      <c r="M25" s="104">
        <v>5</v>
      </c>
      <c r="N25" s="104">
        <v>4</v>
      </c>
      <c r="O25" s="104">
        <v>3</v>
      </c>
      <c r="P25" s="104">
        <v>8</v>
      </c>
      <c r="Q25" s="104">
        <v>13</v>
      </c>
      <c r="R25" s="104">
        <v>13</v>
      </c>
      <c r="S25" s="246" t="s">
        <v>599</v>
      </c>
    </row>
    <row r="26" spans="1:19" s="73" customFormat="1" ht="11.25" customHeight="1">
      <c r="A26" s="73" t="s">
        <v>148</v>
      </c>
      <c r="B26" s="105">
        <v>9</v>
      </c>
      <c r="C26" s="104" t="s">
        <v>599</v>
      </c>
      <c r="D26" s="104" t="s">
        <v>599</v>
      </c>
      <c r="E26" s="104">
        <v>1</v>
      </c>
      <c r="F26" s="104" t="s">
        <v>599</v>
      </c>
      <c r="G26" s="104" t="s">
        <v>599</v>
      </c>
      <c r="H26" s="104">
        <v>1</v>
      </c>
      <c r="I26" s="104">
        <v>1</v>
      </c>
      <c r="J26" s="104">
        <v>1</v>
      </c>
      <c r="K26" s="104" t="s">
        <v>599</v>
      </c>
      <c r="L26" s="104">
        <v>2</v>
      </c>
      <c r="M26" s="104">
        <v>1</v>
      </c>
      <c r="N26" s="104" t="s">
        <v>599</v>
      </c>
      <c r="O26" s="104" t="s">
        <v>599</v>
      </c>
      <c r="P26" s="104">
        <v>1</v>
      </c>
      <c r="Q26" s="104">
        <v>1</v>
      </c>
      <c r="R26" s="104" t="s">
        <v>599</v>
      </c>
      <c r="S26" s="246" t="s">
        <v>599</v>
      </c>
    </row>
    <row r="27" spans="1:19" s="73" customFormat="1" ht="11.25" customHeight="1">
      <c r="A27" s="73" t="s">
        <v>149</v>
      </c>
      <c r="B27" s="105">
        <v>6</v>
      </c>
      <c r="C27" s="104" t="s">
        <v>599</v>
      </c>
      <c r="D27" s="104" t="s">
        <v>599</v>
      </c>
      <c r="E27" s="104" t="s">
        <v>599</v>
      </c>
      <c r="F27" s="104" t="s">
        <v>599</v>
      </c>
      <c r="G27" s="104" t="s">
        <v>599</v>
      </c>
      <c r="H27" s="104" t="s">
        <v>599</v>
      </c>
      <c r="I27" s="104" t="s">
        <v>599</v>
      </c>
      <c r="J27" s="104" t="s">
        <v>599</v>
      </c>
      <c r="K27" s="104">
        <v>1</v>
      </c>
      <c r="L27" s="104" t="s">
        <v>599</v>
      </c>
      <c r="M27" s="104" t="s">
        <v>599</v>
      </c>
      <c r="N27" s="104">
        <v>1</v>
      </c>
      <c r="O27" s="104">
        <v>2</v>
      </c>
      <c r="P27" s="104">
        <v>1</v>
      </c>
      <c r="Q27" s="104">
        <v>1</v>
      </c>
      <c r="R27" s="104" t="s">
        <v>599</v>
      </c>
      <c r="S27" s="246" t="s">
        <v>599</v>
      </c>
    </row>
    <row r="28" spans="1:19" s="73" customFormat="1" ht="11.25" customHeight="1">
      <c r="A28" s="73" t="s">
        <v>150</v>
      </c>
      <c r="B28" s="105">
        <v>7</v>
      </c>
      <c r="C28" s="104" t="s">
        <v>599</v>
      </c>
      <c r="D28" s="104" t="s">
        <v>599</v>
      </c>
      <c r="E28" s="104" t="s">
        <v>599</v>
      </c>
      <c r="F28" s="104" t="s">
        <v>599</v>
      </c>
      <c r="G28" s="104" t="s">
        <v>599</v>
      </c>
      <c r="H28" s="104" t="s">
        <v>599</v>
      </c>
      <c r="I28" s="104" t="s">
        <v>599</v>
      </c>
      <c r="J28" s="104">
        <v>1</v>
      </c>
      <c r="K28" s="104" t="s">
        <v>599</v>
      </c>
      <c r="L28" s="104">
        <v>1</v>
      </c>
      <c r="M28" s="104">
        <v>3</v>
      </c>
      <c r="N28" s="104" t="s">
        <v>599</v>
      </c>
      <c r="O28" s="104">
        <v>2</v>
      </c>
      <c r="P28" s="104" t="s">
        <v>599</v>
      </c>
      <c r="Q28" s="104" t="s">
        <v>599</v>
      </c>
      <c r="R28" s="104" t="s">
        <v>599</v>
      </c>
      <c r="S28" s="246" t="s">
        <v>599</v>
      </c>
    </row>
    <row r="29" spans="1:19" s="73" customFormat="1" ht="11.25" customHeight="1">
      <c r="A29" s="73" t="s">
        <v>151</v>
      </c>
      <c r="B29" s="105">
        <v>29</v>
      </c>
      <c r="C29" s="104" t="s">
        <v>599</v>
      </c>
      <c r="D29" s="104" t="s">
        <v>599</v>
      </c>
      <c r="E29" s="104" t="s">
        <v>599</v>
      </c>
      <c r="F29" s="104" t="s">
        <v>599</v>
      </c>
      <c r="G29" s="104" t="s">
        <v>599</v>
      </c>
      <c r="H29" s="104">
        <v>1</v>
      </c>
      <c r="I29" s="104" t="s">
        <v>599</v>
      </c>
      <c r="J29" s="104">
        <v>2</v>
      </c>
      <c r="K29" s="104">
        <v>1</v>
      </c>
      <c r="L29" s="104" t="s">
        <v>599</v>
      </c>
      <c r="M29" s="104">
        <v>6</v>
      </c>
      <c r="N29" s="104">
        <v>2</v>
      </c>
      <c r="O29" s="104">
        <v>5</v>
      </c>
      <c r="P29" s="104">
        <v>7</v>
      </c>
      <c r="Q29" s="104">
        <v>3</v>
      </c>
      <c r="R29" s="104">
        <v>2</v>
      </c>
      <c r="S29" s="246" t="s">
        <v>599</v>
      </c>
    </row>
    <row r="30" spans="1:19" s="73" customFormat="1" ht="11.25" customHeight="1">
      <c r="A30" s="73" t="s">
        <v>152</v>
      </c>
      <c r="B30" s="105">
        <v>1</v>
      </c>
      <c r="C30" s="104" t="s">
        <v>599</v>
      </c>
      <c r="D30" s="104" t="s">
        <v>599</v>
      </c>
      <c r="E30" s="104" t="s">
        <v>599</v>
      </c>
      <c r="F30" s="104" t="s">
        <v>599</v>
      </c>
      <c r="G30" s="104" t="s">
        <v>599</v>
      </c>
      <c r="H30" s="104" t="s">
        <v>599</v>
      </c>
      <c r="I30" s="104" t="s">
        <v>599</v>
      </c>
      <c r="J30" s="104" t="s">
        <v>599</v>
      </c>
      <c r="K30" s="104" t="s">
        <v>599</v>
      </c>
      <c r="L30" s="104" t="s">
        <v>599</v>
      </c>
      <c r="M30" s="104">
        <v>1</v>
      </c>
      <c r="N30" s="104" t="s">
        <v>599</v>
      </c>
      <c r="O30" s="104" t="s">
        <v>599</v>
      </c>
      <c r="P30" s="104" t="s">
        <v>599</v>
      </c>
      <c r="Q30" s="104" t="s">
        <v>599</v>
      </c>
      <c r="R30" s="104" t="s">
        <v>599</v>
      </c>
      <c r="S30" s="246" t="s">
        <v>599</v>
      </c>
    </row>
    <row r="31" spans="1:19" s="73" customFormat="1" ht="11.25" customHeight="1">
      <c r="A31" s="73" t="s">
        <v>153</v>
      </c>
      <c r="B31" s="105">
        <v>9</v>
      </c>
      <c r="C31" s="104" t="s">
        <v>599</v>
      </c>
      <c r="D31" s="104" t="s">
        <v>599</v>
      </c>
      <c r="E31" s="104" t="s">
        <v>599</v>
      </c>
      <c r="F31" s="104" t="s">
        <v>599</v>
      </c>
      <c r="G31" s="104" t="s">
        <v>599</v>
      </c>
      <c r="H31" s="104" t="s">
        <v>599</v>
      </c>
      <c r="I31" s="104" t="s">
        <v>599</v>
      </c>
      <c r="J31" s="104" t="s">
        <v>599</v>
      </c>
      <c r="K31" s="104" t="s">
        <v>599</v>
      </c>
      <c r="L31" s="104" t="s">
        <v>599</v>
      </c>
      <c r="M31" s="104">
        <v>1</v>
      </c>
      <c r="N31" s="104">
        <v>2</v>
      </c>
      <c r="O31" s="104">
        <v>1</v>
      </c>
      <c r="P31" s="104">
        <v>4</v>
      </c>
      <c r="Q31" s="104">
        <v>1</v>
      </c>
      <c r="R31" s="104" t="s">
        <v>599</v>
      </c>
      <c r="S31" s="246" t="s">
        <v>599</v>
      </c>
    </row>
    <row r="32" spans="1:19" s="73" customFormat="1" ht="11.25" customHeight="1">
      <c r="A32" s="73" t="s">
        <v>154</v>
      </c>
      <c r="B32" s="105">
        <v>23</v>
      </c>
      <c r="C32" s="104" t="s">
        <v>599</v>
      </c>
      <c r="D32" s="104" t="s">
        <v>599</v>
      </c>
      <c r="E32" s="104" t="s">
        <v>599</v>
      </c>
      <c r="F32" s="104" t="s">
        <v>599</v>
      </c>
      <c r="G32" s="104" t="s">
        <v>599</v>
      </c>
      <c r="H32" s="104" t="s">
        <v>599</v>
      </c>
      <c r="I32" s="104" t="s">
        <v>599</v>
      </c>
      <c r="J32" s="104" t="s">
        <v>599</v>
      </c>
      <c r="K32" s="104" t="s">
        <v>599</v>
      </c>
      <c r="L32" s="104" t="s">
        <v>599</v>
      </c>
      <c r="M32" s="104" t="s">
        <v>599</v>
      </c>
      <c r="N32" s="104">
        <v>4</v>
      </c>
      <c r="O32" s="104">
        <v>1</v>
      </c>
      <c r="P32" s="104">
        <v>4</v>
      </c>
      <c r="Q32" s="104">
        <v>6</v>
      </c>
      <c r="R32" s="104">
        <v>8</v>
      </c>
      <c r="S32" s="246" t="s">
        <v>599</v>
      </c>
    </row>
    <row r="33" spans="1:19" s="73" customFormat="1" ht="11.25" customHeight="1">
      <c r="A33" s="73" t="s">
        <v>155</v>
      </c>
      <c r="B33" s="105">
        <v>16</v>
      </c>
      <c r="C33" s="104" t="s">
        <v>599</v>
      </c>
      <c r="D33" s="104">
        <v>1</v>
      </c>
      <c r="E33" s="104" t="s">
        <v>599</v>
      </c>
      <c r="F33" s="104">
        <v>1</v>
      </c>
      <c r="G33" s="104" t="s">
        <v>599</v>
      </c>
      <c r="H33" s="104" t="s">
        <v>599</v>
      </c>
      <c r="I33" s="104" t="s">
        <v>599</v>
      </c>
      <c r="J33" s="104" t="s">
        <v>599</v>
      </c>
      <c r="K33" s="104">
        <v>1</v>
      </c>
      <c r="L33" s="104">
        <v>2</v>
      </c>
      <c r="M33" s="104">
        <v>1</v>
      </c>
      <c r="N33" s="104">
        <v>3</v>
      </c>
      <c r="O33" s="104">
        <v>1</v>
      </c>
      <c r="P33" s="104">
        <v>3</v>
      </c>
      <c r="Q33" s="104">
        <v>1</v>
      </c>
      <c r="R33" s="104">
        <v>2</v>
      </c>
      <c r="S33" s="246" t="s">
        <v>599</v>
      </c>
    </row>
    <row r="34" spans="1:19" s="73" customFormat="1" ht="11.25" customHeight="1">
      <c r="A34" s="73" t="s">
        <v>156</v>
      </c>
      <c r="B34" s="105">
        <v>14</v>
      </c>
      <c r="C34" s="104" t="s">
        <v>599</v>
      </c>
      <c r="D34" s="104" t="s">
        <v>599</v>
      </c>
      <c r="E34" s="104" t="s">
        <v>599</v>
      </c>
      <c r="F34" s="104" t="s">
        <v>599</v>
      </c>
      <c r="G34" s="104" t="s">
        <v>599</v>
      </c>
      <c r="H34" s="104" t="s">
        <v>599</v>
      </c>
      <c r="I34" s="104">
        <v>1</v>
      </c>
      <c r="J34" s="104">
        <v>2</v>
      </c>
      <c r="K34" s="104" t="s">
        <v>599</v>
      </c>
      <c r="L34" s="104" t="s">
        <v>599</v>
      </c>
      <c r="M34" s="104">
        <v>2</v>
      </c>
      <c r="N34" s="104">
        <v>2</v>
      </c>
      <c r="O34" s="104">
        <v>1</v>
      </c>
      <c r="P34" s="104">
        <v>3</v>
      </c>
      <c r="Q34" s="104">
        <v>1</v>
      </c>
      <c r="R34" s="104">
        <v>2</v>
      </c>
      <c r="S34" s="246" t="s">
        <v>599</v>
      </c>
    </row>
    <row r="35" spans="1:19" s="73" customFormat="1" ht="11.25" customHeight="1">
      <c r="B35" s="247"/>
      <c r="C35" s="247"/>
      <c r="D35" s="247"/>
      <c r="E35" s="247"/>
      <c r="F35" s="247"/>
      <c r="G35" s="247"/>
      <c r="H35" s="247"/>
      <c r="I35" s="247"/>
      <c r="J35" s="247"/>
      <c r="K35" s="247"/>
      <c r="L35" s="247"/>
      <c r="M35" s="247"/>
      <c r="N35" s="247"/>
      <c r="O35" s="247"/>
      <c r="P35" s="247"/>
      <c r="Q35" s="247"/>
      <c r="R35" s="247"/>
      <c r="S35" s="247"/>
    </row>
    <row r="36" spans="1:19" s="61" customFormat="1" ht="11.25" customHeight="1">
      <c r="A36" s="61" t="s">
        <v>236</v>
      </c>
      <c r="B36" s="105">
        <v>56</v>
      </c>
      <c r="C36" s="105" t="s">
        <v>599</v>
      </c>
      <c r="D36" s="105" t="s">
        <v>599</v>
      </c>
      <c r="E36" s="105" t="s">
        <v>599</v>
      </c>
      <c r="F36" s="105" t="s">
        <v>599</v>
      </c>
      <c r="G36" s="105" t="s">
        <v>599</v>
      </c>
      <c r="H36" s="105" t="s">
        <v>599</v>
      </c>
      <c r="I36" s="105">
        <v>1</v>
      </c>
      <c r="J36" s="105">
        <v>1</v>
      </c>
      <c r="K36" s="105">
        <v>2</v>
      </c>
      <c r="L36" s="105" t="s">
        <v>599</v>
      </c>
      <c r="M36" s="105">
        <v>7</v>
      </c>
      <c r="N36" s="105">
        <v>4</v>
      </c>
      <c r="O36" s="105">
        <v>10</v>
      </c>
      <c r="P36" s="105">
        <v>4</v>
      </c>
      <c r="Q36" s="105">
        <v>10</v>
      </c>
      <c r="R36" s="105">
        <v>17</v>
      </c>
      <c r="S36" s="105" t="s">
        <v>599</v>
      </c>
    </row>
    <row r="37" spans="1:19" s="73" customFormat="1" ht="11.25" customHeight="1">
      <c r="A37" s="73" t="s">
        <v>147</v>
      </c>
      <c r="B37" s="105">
        <v>22</v>
      </c>
      <c r="C37" s="104" t="s">
        <v>599</v>
      </c>
      <c r="D37" s="104" t="s">
        <v>599</v>
      </c>
      <c r="E37" s="104" t="s">
        <v>599</v>
      </c>
      <c r="F37" s="104" t="s">
        <v>599</v>
      </c>
      <c r="G37" s="104" t="s">
        <v>599</v>
      </c>
      <c r="H37" s="104" t="s">
        <v>599</v>
      </c>
      <c r="I37" s="104" t="s">
        <v>599</v>
      </c>
      <c r="J37" s="104" t="s">
        <v>599</v>
      </c>
      <c r="K37" s="104">
        <v>2</v>
      </c>
      <c r="L37" s="104" t="s">
        <v>599</v>
      </c>
      <c r="M37" s="104">
        <v>3</v>
      </c>
      <c r="N37" s="104" t="s">
        <v>599</v>
      </c>
      <c r="O37" s="104">
        <v>7</v>
      </c>
      <c r="P37" s="104">
        <v>2</v>
      </c>
      <c r="Q37" s="104">
        <v>4</v>
      </c>
      <c r="R37" s="104">
        <v>4</v>
      </c>
      <c r="S37" s="246" t="s">
        <v>599</v>
      </c>
    </row>
    <row r="38" spans="1:19" s="73" customFormat="1" ht="11.25" customHeight="1">
      <c r="A38" s="73" t="s">
        <v>148</v>
      </c>
      <c r="B38" s="105">
        <v>12</v>
      </c>
      <c r="C38" s="104" t="s">
        <v>599</v>
      </c>
      <c r="D38" s="104" t="s">
        <v>599</v>
      </c>
      <c r="E38" s="104" t="s">
        <v>599</v>
      </c>
      <c r="F38" s="104" t="s">
        <v>599</v>
      </c>
      <c r="G38" s="104" t="s">
        <v>599</v>
      </c>
      <c r="H38" s="104" t="s">
        <v>599</v>
      </c>
      <c r="I38" s="104">
        <v>1</v>
      </c>
      <c r="J38" s="104" t="s">
        <v>599</v>
      </c>
      <c r="K38" s="104" t="s">
        <v>599</v>
      </c>
      <c r="L38" s="104" t="s">
        <v>599</v>
      </c>
      <c r="M38" s="104">
        <v>1</v>
      </c>
      <c r="N38" s="104">
        <v>2</v>
      </c>
      <c r="O38" s="104">
        <v>1</v>
      </c>
      <c r="P38" s="104" t="s">
        <v>599</v>
      </c>
      <c r="Q38" s="104">
        <v>2</v>
      </c>
      <c r="R38" s="104">
        <v>5</v>
      </c>
      <c r="S38" s="246" t="s">
        <v>599</v>
      </c>
    </row>
    <row r="39" spans="1:19" s="73" customFormat="1" ht="11.25" customHeight="1">
      <c r="A39" s="73" t="s">
        <v>149</v>
      </c>
      <c r="B39" s="105">
        <v>1</v>
      </c>
      <c r="C39" s="104" t="s">
        <v>599</v>
      </c>
      <c r="D39" s="104" t="s">
        <v>599</v>
      </c>
      <c r="E39" s="104" t="s">
        <v>599</v>
      </c>
      <c r="F39" s="104" t="s">
        <v>599</v>
      </c>
      <c r="G39" s="104" t="s">
        <v>599</v>
      </c>
      <c r="H39" s="104" t="s">
        <v>599</v>
      </c>
      <c r="I39" s="104" t="s">
        <v>599</v>
      </c>
      <c r="J39" s="104" t="s">
        <v>599</v>
      </c>
      <c r="K39" s="104" t="s">
        <v>599</v>
      </c>
      <c r="L39" s="104" t="s">
        <v>599</v>
      </c>
      <c r="M39" s="104" t="s">
        <v>599</v>
      </c>
      <c r="N39" s="104">
        <v>1</v>
      </c>
      <c r="O39" s="104" t="s">
        <v>599</v>
      </c>
      <c r="P39" s="104" t="s">
        <v>599</v>
      </c>
      <c r="Q39" s="104" t="s">
        <v>599</v>
      </c>
      <c r="R39" s="104" t="s">
        <v>599</v>
      </c>
      <c r="S39" s="246" t="s">
        <v>599</v>
      </c>
    </row>
    <row r="40" spans="1:19" s="73" customFormat="1" ht="11.25" customHeight="1">
      <c r="A40" s="73" t="s">
        <v>150</v>
      </c>
      <c r="B40" s="105">
        <v>2</v>
      </c>
      <c r="C40" s="104" t="s">
        <v>599</v>
      </c>
      <c r="D40" s="104" t="s">
        <v>599</v>
      </c>
      <c r="E40" s="104" t="s">
        <v>599</v>
      </c>
      <c r="F40" s="104" t="s">
        <v>599</v>
      </c>
      <c r="G40" s="104" t="s">
        <v>599</v>
      </c>
      <c r="H40" s="104" t="s">
        <v>599</v>
      </c>
      <c r="I40" s="104" t="s">
        <v>599</v>
      </c>
      <c r="J40" s="104" t="s">
        <v>599</v>
      </c>
      <c r="K40" s="104" t="s">
        <v>599</v>
      </c>
      <c r="L40" s="104" t="s">
        <v>599</v>
      </c>
      <c r="M40" s="104" t="s">
        <v>599</v>
      </c>
      <c r="N40" s="104">
        <v>1</v>
      </c>
      <c r="O40" s="104">
        <v>1</v>
      </c>
      <c r="P40" s="104" t="s">
        <v>599</v>
      </c>
      <c r="Q40" s="104" t="s">
        <v>599</v>
      </c>
      <c r="R40" s="104" t="s">
        <v>599</v>
      </c>
      <c r="S40" s="246" t="s">
        <v>599</v>
      </c>
    </row>
    <row r="41" spans="1:19" s="73" customFormat="1" ht="11.25" customHeight="1">
      <c r="A41" s="73" t="s">
        <v>151</v>
      </c>
      <c r="B41" s="104" t="s">
        <v>599</v>
      </c>
      <c r="C41" s="104" t="s">
        <v>599</v>
      </c>
      <c r="D41" s="104" t="s">
        <v>599</v>
      </c>
      <c r="E41" s="104" t="s">
        <v>599</v>
      </c>
      <c r="F41" s="104" t="s">
        <v>599</v>
      </c>
      <c r="G41" s="104" t="s">
        <v>599</v>
      </c>
      <c r="H41" s="104" t="s">
        <v>599</v>
      </c>
      <c r="I41" s="104" t="s">
        <v>599</v>
      </c>
      <c r="J41" s="104" t="s">
        <v>599</v>
      </c>
      <c r="K41" s="104" t="s">
        <v>599</v>
      </c>
      <c r="L41" s="104" t="s">
        <v>599</v>
      </c>
      <c r="M41" s="104" t="s">
        <v>599</v>
      </c>
      <c r="N41" s="104" t="s">
        <v>599</v>
      </c>
      <c r="O41" s="104" t="s">
        <v>599</v>
      </c>
      <c r="P41" s="104" t="s">
        <v>599</v>
      </c>
      <c r="Q41" s="104" t="s">
        <v>599</v>
      </c>
      <c r="R41" s="104" t="s">
        <v>599</v>
      </c>
      <c r="S41" s="246" t="s">
        <v>599</v>
      </c>
    </row>
    <row r="42" spans="1:19" s="73" customFormat="1" ht="11.25" customHeight="1">
      <c r="A42" s="73" t="s">
        <v>152</v>
      </c>
      <c r="B42" s="104" t="s">
        <v>599</v>
      </c>
      <c r="C42" s="104" t="s">
        <v>599</v>
      </c>
      <c r="D42" s="104" t="s">
        <v>599</v>
      </c>
      <c r="E42" s="104" t="s">
        <v>599</v>
      </c>
      <c r="F42" s="104" t="s">
        <v>599</v>
      </c>
      <c r="G42" s="104" t="s">
        <v>599</v>
      </c>
      <c r="H42" s="104" t="s">
        <v>599</v>
      </c>
      <c r="I42" s="104" t="s">
        <v>599</v>
      </c>
      <c r="J42" s="104" t="s">
        <v>599</v>
      </c>
      <c r="K42" s="104" t="s">
        <v>599</v>
      </c>
      <c r="L42" s="104" t="s">
        <v>599</v>
      </c>
      <c r="M42" s="104" t="s">
        <v>599</v>
      </c>
      <c r="N42" s="104" t="s">
        <v>599</v>
      </c>
      <c r="O42" s="104" t="s">
        <v>599</v>
      </c>
      <c r="P42" s="104" t="s">
        <v>599</v>
      </c>
      <c r="Q42" s="104" t="s">
        <v>599</v>
      </c>
      <c r="R42" s="104" t="s">
        <v>599</v>
      </c>
      <c r="S42" s="246" t="s">
        <v>599</v>
      </c>
    </row>
    <row r="43" spans="1:19" s="73" customFormat="1" ht="11.25" customHeight="1">
      <c r="A43" s="73" t="s">
        <v>153</v>
      </c>
      <c r="B43" s="105">
        <v>2</v>
      </c>
      <c r="C43" s="104" t="s">
        <v>599</v>
      </c>
      <c r="D43" s="104" t="s">
        <v>599</v>
      </c>
      <c r="E43" s="104" t="s">
        <v>599</v>
      </c>
      <c r="F43" s="104" t="s">
        <v>599</v>
      </c>
      <c r="G43" s="104" t="s">
        <v>599</v>
      </c>
      <c r="H43" s="104" t="s">
        <v>599</v>
      </c>
      <c r="I43" s="104" t="s">
        <v>599</v>
      </c>
      <c r="J43" s="104" t="s">
        <v>599</v>
      </c>
      <c r="K43" s="104" t="s">
        <v>599</v>
      </c>
      <c r="L43" s="104" t="s">
        <v>599</v>
      </c>
      <c r="M43" s="104">
        <v>1</v>
      </c>
      <c r="N43" s="104" t="s">
        <v>599</v>
      </c>
      <c r="O43" s="104" t="s">
        <v>599</v>
      </c>
      <c r="P43" s="104">
        <v>1</v>
      </c>
      <c r="Q43" s="104" t="s">
        <v>599</v>
      </c>
      <c r="R43" s="104" t="s">
        <v>599</v>
      </c>
      <c r="S43" s="246" t="s">
        <v>599</v>
      </c>
    </row>
    <row r="44" spans="1:19" s="73" customFormat="1" ht="11.25" customHeight="1">
      <c r="A44" s="73" t="s">
        <v>154</v>
      </c>
      <c r="B44" s="105">
        <v>3</v>
      </c>
      <c r="C44" s="104" t="s">
        <v>599</v>
      </c>
      <c r="D44" s="104" t="s">
        <v>599</v>
      </c>
      <c r="E44" s="104" t="s">
        <v>599</v>
      </c>
      <c r="F44" s="104" t="s">
        <v>599</v>
      </c>
      <c r="G44" s="104" t="s">
        <v>599</v>
      </c>
      <c r="H44" s="104" t="s">
        <v>599</v>
      </c>
      <c r="I44" s="104" t="s">
        <v>599</v>
      </c>
      <c r="J44" s="104" t="s">
        <v>599</v>
      </c>
      <c r="K44" s="104" t="s">
        <v>599</v>
      </c>
      <c r="L44" s="104" t="s">
        <v>599</v>
      </c>
      <c r="M44" s="104" t="s">
        <v>599</v>
      </c>
      <c r="N44" s="104" t="s">
        <v>599</v>
      </c>
      <c r="O44" s="104">
        <v>1</v>
      </c>
      <c r="P44" s="104" t="s">
        <v>599</v>
      </c>
      <c r="Q44" s="104" t="s">
        <v>599</v>
      </c>
      <c r="R44" s="104">
        <v>2</v>
      </c>
      <c r="S44" s="104" t="s">
        <v>599</v>
      </c>
    </row>
    <row r="45" spans="1:19" s="73" customFormat="1" ht="11.25" customHeight="1">
      <c r="A45" s="73" t="s">
        <v>155</v>
      </c>
      <c r="B45" s="105">
        <v>11</v>
      </c>
      <c r="C45" s="104" t="s">
        <v>599</v>
      </c>
      <c r="D45" s="104" t="s">
        <v>599</v>
      </c>
      <c r="E45" s="104" t="s">
        <v>599</v>
      </c>
      <c r="F45" s="104" t="s">
        <v>599</v>
      </c>
      <c r="G45" s="104" t="s">
        <v>599</v>
      </c>
      <c r="H45" s="104" t="s">
        <v>599</v>
      </c>
      <c r="I45" s="104" t="s">
        <v>599</v>
      </c>
      <c r="J45" s="104" t="s">
        <v>599</v>
      </c>
      <c r="K45" s="104" t="s">
        <v>599</v>
      </c>
      <c r="L45" s="104" t="s">
        <v>599</v>
      </c>
      <c r="M45" s="104" t="s">
        <v>599</v>
      </c>
      <c r="N45" s="104" t="s">
        <v>599</v>
      </c>
      <c r="O45" s="104" t="s">
        <v>599</v>
      </c>
      <c r="P45" s="104">
        <v>1</v>
      </c>
      <c r="Q45" s="104">
        <v>4</v>
      </c>
      <c r="R45" s="104">
        <v>6</v>
      </c>
      <c r="S45" s="246" t="s">
        <v>599</v>
      </c>
    </row>
    <row r="46" spans="1:19" s="73" customFormat="1" ht="11.25" customHeight="1">
      <c r="A46" s="152" t="s">
        <v>156</v>
      </c>
      <c r="B46" s="207">
        <v>3</v>
      </c>
      <c r="C46" s="206" t="s">
        <v>599</v>
      </c>
      <c r="D46" s="206" t="s">
        <v>599</v>
      </c>
      <c r="E46" s="206" t="s">
        <v>599</v>
      </c>
      <c r="F46" s="206" t="s">
        <v>599</v>
      </c>
      <c r="G46" s="206" t="s">
        <v>599</v>
      </c>
      <c r="H46" s="206" t="s">
        <v>599</v>
      </c>
      <c r="I46" s="206" t="s">
        <v>599</v>
      </c>
      <c r="J46" s="206">
        <v>1</v>
      </c>
      <c r="K46" s="206" t="s">
        <v>599</v>
      </c>
      <c r="L46" s="206" t="s">
        <v>599</v>
      </c>
      <c r="M46" s="206">
        <v>2</v>
      </c>
      <c r="N46" s="206" t="s">
        <v>599</v>
      </c>
      <c r="O46" s="206" t="s">
        <v>599</v>
      </c>
      <c r="P46" s="206" t="s">
        <v>599</v>
      </c>
      <c r="Q46" s="206" t="s">
        <v>599</v>
      </c>
      <c r="R46" s="206" t="s">
        <v>599</v>
      </c>
      <c r="S46" s="248" t="s">
        <v>599</v>
      </c>
    </row>
    <row r="47" spans="1:19" s="51" customFormat="1" ht="11.25">
      <c r="B47" s="235"/>
      <c r="C47" s="235"/>
      <c r="D47" s="235"/>
      <c r="E47" s="235"/>
      <c r="F47" s="235"/>
      <c r="G47" s="235"/>
      <c r="H47" s="235"/>
      <c r="I47" s="235"/>
      <c r="J47" s="235"/>
      <c r="K47" s="235"/>
      <c r="L47" s="235"/>
      <c r="M47" s="235"/>
      <c r="N47" s="235"/>
      <c r="O47" s="235"/>
      <c r="P47" s="235"/>
      <c r="Q47" s="235"/>
      <c r="R47" s="235"/>
      <c r="S47" s="235"/>
    </row>
    <row r="48" spans="1:19" s="73" customFormat="1" ht="11.25" customHeight="1">
      <c r="A48" s="61" t="s">
        <v>157</v>
      </c>
    </row>
    <row r="49" spans="1:19" s="61" customFormat="1" ht="11.25" customHeight="1">
      <c r="A49" s="61" t="s">
        <v>237</v>
      </c>
      <c r="B49" s="235">
        <v>1891</v>
      </c>
      <c r="C49" s="235">
        <v>1</v>
      </c>
      <c r="D49" s="235">
        <v>5</v>
      </c>
      <c r="E49" s="235">
        <v>8</v>
      </c>
      <c r="F49" s="235">
        <v>11</v>
      </c>
      <c r="G49" s="235">
        <v>35</v>
      </c>
      <c r="H49" s="235">
        <v>32</v>
      </c>
      <c r="I49" s="235">
        <v>52</v>
      </c>
      <c r="J49" s="235">
        <v>72</v>
      </c>
      <c r="K49" s="235">
        <v>91</v>
      </c>
      <c r="L49" s="235">
        <v>199</v>
      </c>
      <c r="M49" s="235">
        <v>302</v>
      </c>
      <c r="N49" s="235">
        <v>293</v>
      </c>
      <c r="O49" s="235">
        <v>259</v>
      </c>
      <c r="P49" s="235">
        <v>231</v>
      </c>
      <c r="Q49" s="235">
        <v>130</v>
      </c>
      <c r="R49" s="235">
        <v>159</v>
      </c>
      <c r="S49" s="235">
        <v>11</v>
      </c>
    </row>
    <row r="50" spans="1:19" s="73" customFormat="1" ht="11.25" customHeight="1">
      <c r="A50" s="73" t="s">
        <v>147</v>
      </c>
      <c r="B50" s="95">
        <v>612</v>
      </c>
      <c r="C50" s="95" t="s">
        <v>599</v>
      </c>
      <c r="D50" s="95" t="s">
        <v>599</v>
      </c>
      <c r="E50" s="95" t="s">
        <v>599</v>
      </c>
      <c r="F50" s="95" t="s">
        <v>599</v>
      </c>
      <c r="G50" s="95">
        <v>1</v>
      </c>
      <c r="H50" s="95">
        <v>1</v>
      </c>
      <c r="I50" s="95">
        <v>1</v>
      </c>
      <c r="J50" s="95" t="s">
        <v>599</v>
      </c>
      <c r="K50" s="95">
        <v>41</v>
      </c>
      <c r="L50" s="95">
        <v>93</v>
      </c>
      <c r="M50" s="95">
        <v>124</v>
      </c>
      <c r="N50" s="95">
        <v>114</v>
      </c>
      <c r="O50" s="95">
        <v>85</v>
      </c>
      <c r="P50" s="95">
        <v>62</v>
      </c>
      <c r="Q50" s="95">
        <v>34</v>
      </c>
      <c r="R50" s="95">
        <v>54</v>
      </c>
      <c r="S50" s="95">
        <v>2</v>
      </c>
    </row>
    <row r="51" spans="1:19" s="73" customFormat="1" ht="11.25" customHeight="1">
      <c r="A51" s="73" t="s">
        <v>148</v>
      </c>
      <c r="B51" s="234">
        <v>237</v>
      </c>
      <c r="C51" s="224">
        <v>1</v>
      </c>
      <c r="D51" s="224">
        <v>2</v>
      </c>
      <c r="E51" s="224">
        <v>1</v>
      </c>
      <c r="F51" s="224">
        <v>3</v>
      </c>
      <c r="G51" s="224">
        <v>6</v>
      </c>
      <c r="H51" s="224">
        <v>7</v>
      </c>
      <c r="I51" s="224">
        <v>8</v>
      </c>
      <c r="J51" s="224">
        <v>16</v>
      </c>
      <c r="K51" s="224">
        <v>21</v>
      </c>
      <c r="L51" s="224">
        <v>33</v>
      </c>
      <c r="M51" s="224">
        <v>40</v>
      </c>
      <c r="N51" s="224">
        <v>19</v>
      </c>
      <c r="O51" s="224">
        <v>28</v>
      </c>
      <c r="P51" s="224">
        <v>14</v>
      </c>
      <c r="Q51" s="224">
        <v>13</v>
      </c>
      <c r="R51" s="224">
        <v>21</v>
      </c>
      <c r="S51" s="224">
        <v>4</v>
      </c>
    </row>
    <row r="52" spans="1:19" s="73" customFormat="1" ht="11.25" customHeight="1">
      <c r="A52" s="73" t="s">
        <v>149</v>
      </c>
      <c r="B52" s="95">
        <v>79</v>
      </c>
      <c r="C52" s="249" t="s">
        <v>599</v>
      </c>
      <c r="D52" s="249" t="s">
        <v>599</v>
      </c>
      <c r="E52" s="249" t="s">
        <v>599</v>
      </c>
      <c r="F52" s="249" t="s">
        <v>599</v>
      </c>
      <c r="G52" s="249" t="s">
        <v>599</v>
      </c>
      <c r="H52" s="249" t="s">
        <v>599</v>
      </c>
      <c r="I52" s="249" t="s">
        <v>599</v>
      </c>
      <c r="J52" s="249" t="s">
        <v>599</v>
      </c>
      <c r="K52" s="249">
        <v>4</v>
      </c>
      <c r="L52" s="249">
        <v>4</v>
      </c>
      <c r="M52" s="249">
        <v>13</v>
      </c>
      <c r="N52" s="249">
        <v>19</v>
      </c>
      <c r="O52" s="249">
        <v>15</v>
      </c>
      <c r="P52" s="249">
        <v>15</v>
      </c>
      <c r="Q52" s="249">
        <v>6</v>
      </c>
      <c r="R52" s="249">
        <v>2</v>
      </c>
      <c r="S52" s="249">
        <v>1</v>
      </c>
    </row>
    <row r="53" spans="1:19" s="73" customFormat="1" ht="11.25" customHeight="1">
      <c r="A53" s="73" t="s">
        <v>150</v>
      </c>
      <c r="B53" s="95">
        <v>17</v>
      </c>
      <c r="C53" s="249" t="s">
        <v>599</v>
      </c>
      <c r="D53" s="249" t="s">
        <v>599</v>
      </c>
      <c r="E53" s="249" t="s">
        <v>599</v>
      </c>
      <c r="F53" s="249" t="s">
        <v>599</v>
      </c>
      <c r="G53" s="249">
        <v>1</v>
      </c>
      <c r="H53" s="249" t="s">
        <v>599</v>
      </c>
      <c r="I53" s="249" t="s">
        <v>599</v>
      </c>
      <c r="J53" s="249" t="s">
        <v>599</v>
      </c>
      <c r="K53" s="249">
        <v>1</v>
      </c>
      <c r="L53" s="249">
        <v>3</v>
      </c>
      <c r="M53" s="249">
        <v>1</v>
      </c>
      <c r="N53" s="249">
        <v>3</v>
      </c>
      <c r="O53" s="249">
        <v>2</v>
      </c>
      <c r="P53" s="249">
        <v>2</v>
      </c>
      <c r="Q53" s="249" t="s">
        <v>599</v>
      </c>
      <c r="R53" s="249">
        <v>4</v>
      </c>
      <c r="S53" s="249" t="s">
        <v>599</v>
      </c>
    </row>
    <row r="54" spans="1:19" s="73" customFormat="1" ht="11.25" customHeight="1">
      <c r="A54" s="73" t="s">
        <v>151</v>
      </c>
      <c r="B54" s="95">
        <v>203</v>
      </c>
      <c r="C54" s="249" t="s">
        <v>599</v>
      </c>
      <c r="D54" s="249" t="s">
        <v>599</v>
      </c>
      <c r="E54" s="249" t="s">
        <v>599</v>
      </c>
      <c r="F54" s="249" t="s">
        <v>599</v>
      </c>
      <c r="G54" s="249" t="s">
        <v>599</v>
      </c>
      <c r="H54" s="249">
        <v>2</v>
      </c>
      <c r="I54" s="249">
        <v>1</v>
      </c>
      <c r="J54" s="249">
        <v>4</v>
      </c>
      <c r="K54" s="249">
        <v>7</v>
      </c>
      <c r="L54" s="249">
        <v>23</v>
      </c>
      <c r="M54" s="249">
        <v>31</v>
      </c>
      <c r="N54" s="249">
        <v>41</v>
      </c>
      <c r="O54" s="249">
        <v>40</v>
      </c>
      <c r="P54" s="249">
        <v>35</v>
      </c>
      <c r="Q54" s="249">
        <v>16</v>
      </c>
      <c r="R54" s="249">
        <v>2</v>
      </c>
      <c r="S54" s="249">
        <v>1</v>
      </c>
    </row>
    <row r="55" spans="1:19" s="61" customFormat="1" ht="11.25" customHeight="1">
      <c r="A55" s="73" t="s">
        <v>152</v>
      </c>
      <c r="B55" s="95">
        <v>14</v>
      </c>
      <c r="C55" s="249" t="s">
        <v>599</v>
      </c>
      <c r="D55" s="249">
        <v>1</v>
      </c>
      <c r="E55" s="249" t="s">
        <v>599</v>
      </c>
      <c r="F55" s="249" t="s">
        <v>599</v>
      </c>
      <c r="G55" s="249" t="s">
        <v>599</v>
      </c>
      <c r="H55" s="249">
        <v>1</v>
      </c>
      <c r="I55" s="249" t="s">
        <v>599</v>
      </c>
      <c r="J55" s="249">
        <v>1</v>
      </c>
      <c r="K55" s="249" t="s">
        <v>599</v>
      </c>
      <c r="L55" s="249" t="s">
        <v>599</v>
      </c>
      <c r="M55" s="249">
        <v>7</v>
      </c>
      <c r="N55" s="249" t="s">
        <v>599</v>
      </c>
      <c r="O55" s="249">
        <v>3</v>
      </c>
      <c r="P55" s="249">
        <v>1</v>
      </c>
      <c r="Q55" s="249" t="s">
        <v>599</v>
      </c>
      <c r="R55" s="249" t="s">
        <v>599</v>
      </c>
      <c r="S55" s="249" t="s">
        <v>599</v>
      </c>
    </row>
    <row r="56" spans="1:19" s="61" customFormat="1" ht="11.25" customHeight="1">
      <c r="A56" s="73" t="s">
        <v>153</v>
      </c>
      <c r="B56" s="95">
        <v>81</v>
      </c>
      <c r="C56" s="249" t="s">
        <v>599</v>
      </c>
      <c r="D56" s="249" t="s">
        <v>599</v>
      </c>
      <c r="E56" s="249" t="s">
        <v>599</v>
      </c>
      <c r="F56" s="249" t="s">
        <v>599</v>
      </c>
      <c r="G56" s="249">
        <v>1</v>
      </c>
      <c r="H56" s="249">
        <v>3</v>
      </c>
      <c r="I56" s="249">
        <v>25</v>
      </c>
      <c r="J56" s="249">
        <v>23</v>
      </c>
      <c r="K56" s="249">
        <v>1</v>
      </c>
      <c r="L56" s="249">
        <v>2</v>
      </c>
      <c r="M56" s="249">
        <v>6</v>
      </c>
      <c r="N56" s="249">
        <v>5</v>
      </c>
      <c r="O56" s="249">
        <v>4</v>
      </c>
      <c r="P56" s="249">
        <v>8</v>
      </c>
      <c r="Q56" s="249">
        <v>2</v>
      </c>
      <c r="R56" s="249">
        <v>1</v>
      </c>
      <c r="S56" s="249" t="s">
        <v>599</v>
      </c>
    </row>
    <row r="57" spans="1:19" s="73" customFormat="1" ht="11.25" customHeight="1">
      <c r="A57" s="73" t="s">
        <v>154</v>
      </c>
      <c r="B57" s="95">
        <v>362</v>
      </c>
      <c r="C57" s="249" t="s">
        <v>599</v>
      </c>
      <c r="D57" s="249" t="s">
        <v>599</v>
      </c>
      <c r="E57" s="249">
        <v>3</v>
      </c>
      <c r="F57" s="249">
        <v>4</v>
      </c>
      <c r="G57" s="249">
        <v>20</v>
      </c>
      <c r="H57" s="249">
        <v>12</v>
      </c>
      <c r="I57" s="249">
        <v>2</v>
      </c>
      <c r="J57" s="249">
        <v>5</v>
      </c>
      <c r="K57" s="249">
        <v>2</v>
      </c>
      <c r="L57" s="249">
        <v>28</v>
      </c>
      <c r="M57" s="249">
        <v>45</v>
      </c>
      <c r="N57" s="249">
        <v>62</v>
      </c>
      <c r="O57" s="249">
        <v>51</v>
      </c>
      <c r="P57" s="249">
        <v>58</v>
      </c>
      <c r="Q57" s="249">
        <v>31</v>
      </c>
      <c r="R57" s="249">
        <v>38</v>
      </c>
      <c r="S57" s="249">
        <v>1</v>
      </c>
    </row>
    <row r="58" spans="1:19" s="73" customFormat="1" ht="11.25" customHeight="1">
      <c r="A58" s="73" t="s">
        <v>155</v>
      </c>
      <c r="B58" s="95">
        <v>203</v>
      </c>
      <c r="C58" s="249" t="s">
        <v>599</v>
      </c>
      <c r="D58" s="249">
        <v>2</v>
      </c>
      <c r="E58" s="249">
        <v>4</v>
      </c>
      <c r="F58" s="249">
        <v>3</v>
      </c>
      <c r="G58" s="249">
        <v>3</v>
      </c>
      <c r="H58" s="249">
        <v>2</v>
      </c>
      <c r="I58" s="249">
        <v>5</v>
      </c>
      <c r="J58" s="249">
        <v>10</v>
      </c>
      <c r="K58" s="249">
        <v>8</v>
      </c>
      <c r="L58" s="249">
        <v>11</v>
      </c>
      <c r="M58" s="249">
        <v>24</v>
      </c>
      <c r="N58" s="249">
        <v>19</v>
      </c>
      <c r="O58" s="249">
        <v>23</v>
      </c>
      <c r="P58" s="249">
        <v>26</v>
      </c>
      <c r="Q58" s="249">
        <v>25</v>
      </c>
      <c r="R58" s="249">
        <v>36</v>
      </c>
      <c r="S58" s="249">
        <v>2</v>
      </c>
    </row>
    <row r="59" spans="1:19" s="73" customFormat="1" ht="11.25" customHeight="1">
      <c r="A59" s="73" t="s">
        <v>156</v>
      </c>
      <c r="B59" s="95">
        <v>83</v>
      </c>
      <c r="C59" s="249" t="s">
        <v>599</v>
      </c>
      <c r="D59" s="249" t="s">
        <v>599</v>
      </c>
      <c r="E59" s="249" t="s">
        <v>599</v>
      </c>
      <c r="F59" s="249">
        <v>1</v>
      </c>
      <c r="G59" s="249">
        <v>3</v>
      </c>
      <c r="H59" s="249">
        <v>4</v>
      </c>
      <c r="I59" s="249">
        <v>10</v>
      </c>
      <c r="J59" s="249">
        <v>13</v>
      </c>
      <c r="K59" s="249">
        <v>6</v>
      </c>
      <c r="L59" s="249">
        <v>2</v>
      </c>
      <c r="M59" s="249">
        <v>11</v>
      </c>
      <c r="N59" s="249">
        <v>11</v>
      </c>
      <c r="O59" s="249">
        <v>8</v>
      </c>
      <c r="P59" s="249">
        <v>10</v>
      </c>
      <c r="Q59" s="249">
        <v>3</v>
      </c>
      <c r="R59" s="249">
        <v>1</v>
      </c>
      <c r="S59" s="249" t="s">
        <v>599</v>
      </c>
    </row>
    <row r="60" spans="1:19" s="73" customFormat="1" ht="11.25" customHeight="1">
      <c r="B60" s="247"/>
      <c r="C60" s="247"/>
      <c r="D60" s="247"/>
      <c r="E60" s="247"/>
      <c r="F60" s="247"/>
      <c r="G60" s="247"/>
      <c r="H60" s="247"/>
      <c r="I60" s="247"/>
      <c r="J60" s="247"/>
      <c r="K60" s="247"/>
      <c r="L60" s="247"/>
      <c r="M60" s="247"/>
      <c r="N60" s="247"/>
      <c r="O60" s="247"/>
      <c r="P60" s="247"/>
      <c r="Q60" s="247"/>
      <c r="R60" s="247"/>
      <c r="S60" s="247"/>
    </row>
    <row r="61" spans="1:19" s="61" customFormat="1" ht="11.25" customHeight="1">
      <c r="A61" s="61" t="s">
        <v>238</v>
      </c>
      <c r="B61" s="95">
        <v>1200</v>
      </c>
      <c r="C61" s="95">
        <v>1</v>
      </c>
      <c r="D61" s="95">
        <v>4</v>
      </c>
      <c r="E61" s="95">
        <v>6</v>
      </c>
      <c r="F61" s="95">
        <v>7</v>
      </c>
      <c r="G61" s="95">
        <v>23</v>
      </c>
      <c r="H61" s="95">
        <v>22</v>
      </c>
      <c r="I61" s="95">
        <v>34</v>
      </c>
      <c r="J61" s="95">
        <v>44</v>
      </c>
      <c r="K61" s="95">
        <v>52</v>
      </c>
      <c r="L61" s="95">
        <v>130</v>
      </c>
      <c r="M61" s="95">
        <v>208</v>
      </c>
      <c r="N61" s="95">
        <v>200</v>
      </c>
      <c r="O61" s="95">
        <v>156</v>
      </c>
      <c r="P61" s="95">
        <v>143</v>
      </c>
      <c r="Q61" s="95">
        <v>80</v>
      </c>
      <c r="R61" s="95">
        <v>85</v>
      </c>
      <c r="S61" s="95">
        <v>5</v>
      </c>
    </row>
    <row r="62" spans="1:19" s="73" customFormat="1" ht="11.25" customHeight="1">
      <c r="A62" s="73" t="s">
        <v>147</v>
      </c>
      <c r="B62" s="95">
        <v>379</v>
      </c>
      <c r="C62" s="249" t="s">
        <v>599</v>
      </c>
      <c r="D62" s="249" t="s">
        <v>599</v>
      </c>
      <c r="E62" s="249" t="s">
        <v>599</v>
      </c>
      <c r="F62" s="249" t="s">
        <v>599</v>
      </c>
      <c r="G62" s="249">
        <v>1</v>
      </c>
      <c r="H62" s="249">
        <v>1</v>
      </c>
      <c r="I62" s="249">
        <v>1</v>
      </c>
      <c r="J62" s="249" t="s">
        <v>599</v>
      </c>
      <c r="K62" s="249">
        <v>23</v>
      </c>
      <c r="L62" s="249">
        <v>64</v>
      </c>
      <c r="M62" s="249">
        <v>78</v>
      </c>
      <c r="N62" s="249">
        <v>72</v>
      </c>
      <c r="O62" s="249">
        <v>43</v>
      </c>
      <c r="P62" s="249">
        <v>38</v>
      </c>
      <c r="Q62" s="249">
        <v>22</v>
      </c>
      <c r="R62" s="249">
        <v>35</v>
      </c>
      <c r="S62" s="249">
        <v>1</v>
      </c>
    </row>
    <row r="63" spans="1:19" s="73" customFormat="1" ht="11.25" customHeight="1">
      <c r="A63" s="73" t="s">
        <v>148</v>
      </c>
      <c r="B63" s="95">
        <v>106</v>
      </c>
      <c r="C63" s="249">
        <v>1</v>
      </c>
      <c r="D63" s="249">
        <v>2</v>
      </c>
      <c r="E63" s="249" t="s">
        <v>599</v>
      </c>
      <c r="F63" s="249">
        <v>1</v>
      </c>
      <c r="G63" s="249">
        <v>2</v>
      </c>
      <c r="H63" s="249">
        <v>3</v>
      </c>
      <c r="I63" s="249">
        <v>6</v>
      </c>
      <c r="J63" s="249">
        <v>10</v>
      </c>
      <c r="K63" s="249">
        <v>9</v>
      </c>
      <c r="L63" s="249">
        <v>20</v>
      </c>
      <c r="M63" s="249">
        <v>25</v>
      </c>
      <c r="N63" s="249">
        <v>10</v>
      </c>
      <c r="O63" s="249">
        <v>10</v>
      </c>
      <c r="P63" s="249">
        <v>1</v>
      </c>
      <c r="Q63" s="249">
        <v>3</v>
      </c>
      <c r="R63" s="249">
        <v>2</v>
      </c>
      <c r="S63" s="249">
        <v>1</v>
      </c>
    </row>
    <row r="64" spans="1:19" s="73" customFormat="1" ht="11.25" customHeight="1">
      <c r="A64" s="73" t="s">
        <v>149</v>
      </c>
      <c r="B64" s="95">
        <v>73</v>
      </c>
      <c r="C64" s="249" t="s">
        <v>599</v>
      </c>
      <c r="D64" s="249" t="s">
        <v>599</v>
      </c>
      <c r="E64" s="249" t="s">
        <v>599</v>
      </c>
      <c r="F64" s="249" t="s">
        <v>599</v>
      </c>
      <c r="G64" s="249" t="s">
        <v>599</v>
      </c>
      <c r="H64" s="249" t="s">
        <v>599</v>
      </c>
      <c r="I64" s="249" t="s">
        <v>599</v>
      </c>
      <c r="J64" s="249" t="s">
        <v>599</v>
      </c>
      <c r="K64" s="249">
        <v>3</v>
      </c>
      <c r="L64" s="249">
        <v>4</v>
      </c>
      <c r="M64" s="249">
        <v>13</v>
      </c>
      <c r="N64" s="249">
        <v>16</v>
      </c>
      <c r="O64" s="249">
        <v>13</v>
      </c>
      <c r="P64" s="249">
        <v>15</v>
      </c>
      <c r="Q64" s="249">
        <v>6</v>
      </c>
      <c r="R64" s="249">
        <v>2</v>
      </c>
      <c r="S64" s="249">
        <v>1</v>
      </c>
    </row>
    <row r="65" spans="1:19" s="73" customFormat="1" ht="11.25" customHeight="1">
      <c r="A65" s="73" t="s">
        <v>150</v>
      </c>
      <c r="B65" s="95">
        <v>6</v>
      </c>
      <c r="C65" s="249" t="s">
        <v>599</v>
      </c>
      <c r="D65" s="249" t="s">
        <v>599</v>
      </c>
      <c r="E65" s="249" t="s">
        <v>599</v>
      </c>
      <c r="F65" s="249" t="s">
        <v>599</v>
      </c>
      <c r="G65" s="249" t="s">
        <v>599</v>
      </c>
      <c r="H65" s="249" t="s">
        <v>599</v>
      </c>
      <c r="I65" s="249" t="s">
        <v>599</v>
      </c>
      <c r="J65" s="249" t="s">
        <v>599</v>
      </c>
      <c r="K65" s="249" t="s">
        <v>599</v>
      </c>
      <c r="L65" s="249">
        <v>2</v>
      </c>
      <c r="M65" s="249">
        <v>1</v>
      </c>
      <c r="N65" s="249">
        <v>1</v>
      </c>
      <c r="O65" s="249">
        <v>1</v>
      </c>
      <c r="P65" s="249" t="s">
        <v>599</v>
      </c>
      <c r="Q65" s="249" t="s">
        <v>599</v>
      </c>
      <c r="R65" s="249">
        <v>1</v>
      </c>
      <c r="S65" s="249" t="s">
        <v>599</v>
      </c>
    </row>
    <row r="66" spans="1:19" s="73" customFormat="1" ht="11.25" customHeight="1">
      <c r="A66" s="73" t="s">
        <v>151</v>
      </c>
      <c r="B66" s="95">
        <v>188</v>
      </c>
      <c r="C66" s="249" t="s">
        <v>599</v>
      </c>
      <c r="D66" s="249" t="s">
        <v>599</v>
      </c>
      <c r="E66" s="249" t="s">
        <v>599</v>
      </c>
      <c r="F66" s="249" t="s">
        <v>599</v>
      </c>
      <c r="G66" s="249" t="s">
        <v>599</v>
      </c>
      <c r="H66" s="249">
        <v>2</v>
      </c>
      <c r="I66" s="249">
        <v>1</v>
      </c>
      <c r="J66" s="249">
        <v>4</v>
      </c>
      <c r="K66" s="249">
        <v>7</v>
      </c>
      <c r="L66" s="249">
        <v>22</v>
      </c>
      <c r="M66" s="249">
        <v>30</v>
      </c>
      <c r="N66" s="249">
        <v>36</v>
      </c>
      <c r="O66" s="249">
        <v>37</v>
      </c>
      <c r="P66" s="249">
        <v>31</v>
      </c>
      <c r="Q66" s="249">
        <v>16</v>
      </c>
      <c r="R66" s="249">
        <v>2</v>
      </c>
      <c r="S66" s="249" t="s">
        <v>599</v>
      </c>
    </row>
    <row r="67" spans="1:19" s="73" customFormat="1" ht="11.25" customHeight="1">
      <c r="A67" s="73" t="s">
        <v>152</v>
      </c>
      <c r="B67" s="95">
        <v>10</v>
      </c>
      <c r="C67" s="249" t="s">
        <v>599</v>
      </c>
      <c r="D67" s="249">
        <v>1</v>
      </c>
      <c r="E67" s="249" t="s">
        <v>599</v>
      </c>
      <c r="F67" s="249" t="s">
        <v>599</v>
      </c>
      <c r="G67" s="249" t="s">
        <v>599</v>
      </c>
      <c r="H67" s="249">
        <v>1</v>
      </c>
      <c r="I67" s="249" t="s">
        <v>599</v>
      </c>
      <c r="J67" s="249">
        <v>1</v>
      </c>
      <c r="K67" s="249" t="s">
        <v>599</v>
      </c>
      <c r="L67" s="249" t="s">
        <v>599</v>
      </c>
      <c r="M67" s="249">
        <v>5</v>
      </c>
      <c r="N67" s="249" t="s">
        <v>599</v>
      </c>
      <c r="O67" s="249">
        <v>1</v>
      </c>
      <c r="P67" s="249">
        <v>1</v>
      </c>
      <c r="Q67" s="249" t="s">
        <v>599</v>
      </c>
      <c r="R67" s="249" t="s">
        <v>599</v>
      </c>
      <c r="S67" s="249" t="s">
        <v>599</v>
      </c>
    </row>
    <row r="68" spans="1:19" s="73" customFormat="1" ht="11.25" customHeight="1">
      <c r="A68" s="73" t="s">
        <v>153</v>
      </c>
      <c r="B68" s="95">
        <v>53</v>
      </c>
      <c r="C68" s="249" t="s">
        <v>599</v>
      </c>
      <c r="D68" s="249" t="s">
        <v>599</v>
      </c>
      <c r="E68" s="249" t="s">
        <v>599</v>
      </c>
      <c r="F68" s="249" t="s">
        <v>599</v>
      </c>
      <c r="G68" s="249">
        <v>1</v>
      </c>
      <c r="H68" s="249">
        <v>2</v>
      </c>
      <c r="I68" s="249">
        <v>15</v>
      </c>
      <c r="J68" s="249">
        <v>10</v>
      </c>
      <c r="K68" s="249" t="s">
        <v>599</v>
      </c>
      <c r="L68" s="249">
        <v>2</v>
      </c>
      <c r="M68" s="249">
        <v>5</v>
      </c>
      <c r="N68" s="249">
        <v>5</v>
      </c>
      <c r="O68" s="249">
        <v>4</v>
      </c>
      <c r="P68" s="249">
        <v>7</v>
      </c>
      <c r="Q68" s="249">
        <v>1</v>
      </c>
      <c r="R68" s="249">
        <v>1</v>
      </c>
      <c r="S68" s="249" t="s">
        <v>599</v>
      </c>
    </row>
    <row r="69" spans="1:19" s="73" customFormat="1" ht="11.25" customHeight="1">
      <c r="A69" s="73" t="s">
        <v>154</v>
      </c>
      <c r="B69" s="95">
        <v>217</v>
      </c>
      <c r="C69" s="249" t="s">
        <v>599</v>
      </c>
      <c r="D69" s="249" t="s">
        <v>599</v>
      </c>
      <c r="E69" s="249">
        <v>3</v>
      </c>
      <c r="F69" s="249">
        <v>3</v>
      </c>
      <c r="G69" s="249">
        <v>14</v>
      </c>
      <c r="H69" s="249">
        <v>9</v>
      </c>
      <c r="I69" s="249">
        <v>2</v>
      </c>
      <c r="J69" s="249">
        <v>3</v>
      </c>
      <c r="K69" s="249">
        <v>1</v>
      </c>
      <c r="L69" s="249">
        <v>11</v>
      </c>
      <c r="M69" s="249">
        <v>27</v>
      </c>
      <c r="N69" s="249">
        <v>44</v>
      </c>
      <c r="O69" s="249">
        <v>30</v>
      </c>
      <c r="P69" s="249">
        <v>28</v>
      </c>
      <c r="Q69" s="249">
        <v>17</v>
      </c>
      <c r="R69" s="249">
        <v>24</v>
      </c>
      <c r="S69" s="249">
        <v>1</v>
      </c>
    </row>
    <row r="70" spans="1:19" s="73" customFormat="1" ht="11.25" customHeight="1">
      <c r="A70" s="73" t="s">
        <v>155</v>
      </c>
      <c r="B70" s="95">
        <v>98</v>
      </c>
      <c r="C70" s="249" t="s">
        <v>599</v>
      </c>
      <c r="D70" s="249">
        <v>1</v>
      </c>
      <c r="E70" s="249">
        <v>3</v>
      </c>
      <c r="F70" s="249">
        <v>2</v>
      </c>
      <c r="G70" s="249">
        <v>2</v>
      </c>
      <c r="H70" s="249">
        <v>1</v>
      </c>
      <c r="I70" s="249">
        <v>2</v>
      </c>
      <c r="J70" s="249">
        <v>6</v>
      </c>
      <c r="K70" s="249">
        <v>4</v>
      </c>
      <c r="L70" s="249">
        <v>3</v>
      </c>
      <c r="M70" s="249">
        <v>13</v>
      </c>
      <c r="N70" s="249">
        <v>7</v>
      </c>
      <c r="O70" s="249">
        <v>10</v>
      </c>
      <c r="P70" s="249">
        <v>13</v>
      </c>
      <c r="Q70" s="249">
        <v>13</v>
      </c>
      <c r="R70" s="249">
        <v>17</v>
      </c>
      <c r="S70" s="249">
        <v>1</v>
      </c>
    </row>
    <row r="71" spans="1:19" s="73" customFormat="1" ht="11.25" customHeight="1">
      <c r="A71" s="73" t="s">
        <v>156</v>
      </c>
      <c r="B71" s="95">
        <v>70</v>
      </c>
      <c r="C71" s="249" t="s">
        <v>599</v>
      </c>
      <c r="D71" s="249" t="s">
        <v>599</v>
      </c>
      <c r="E71" s="249" t="s">
        <v>599</v>
      </c>
      <c r="F71" s="249">
        <v>1</v>
      </c>
      <c r="G71" s="249">
        <v>3</v>
      </c>
      <c r="H71" s="249">
        <v>3</v>
      </c>
      <c r="I71" s="249">
        <v>7</v>
      </c>
      <c r="J71" s="249">
        <v>10</v>
      </c>
      <c r="K71" s="249">
        <v>5</v>
      </c>
      <c r="L71" s="249">
        <v>2</v>
      </c>
      <c r="M71" s="249">
        <v>11</v>
      </c>
      <c r="N71" s="249">
        <v>9</v>
      </c>
      <c r="O71" s="249">
        <v>7</v>
      </c>
      <c r="P71" s="249">
        <v>9</v>
      </c>
      <c r="Q71" s="249">
        <v>2</v>
      </c>
      <c r="R71" s="249">
        <v>1</v>
      </c>
      <c r="S71" s="249" t="s">
        <v>599</v>
      </c>
    </row>
    <row r="72" spans="1:19" s="73" customFormat="1" ht="11.25" customHeight="1">
      <c r="B72" s="247"/>
      <c r="C72" s="247"/>
      <c r="D72" s="247"/>
      <c r="E72" s="247"/>
      <c r="F72" s="247"/>
      <c r="G72" s="247"/>
      <c r="H72" s="247"/>
      <c r="I72" s="247"/>
      <c r="J72" s="247"/>
      <c r="K72" s="247"/>
      <c r="L72" s="247"/>
      <c r="M72" s="247"/>
      <c r="N72" s="247"/>
      <c r="O72" s="247"/>
      <c r="P72" s="247"/>
      <c r="Q72" s="247"/>
      <c r="R72" s="247"/>
      <c r="S72" s="247"/>
    </row>
    <row r="73" spans="1:19" s="61" customFormat="1" ht="11.25" customHeight="1">
      <c r="A73" s="61" t="s">
        <v>236</v>
      </c>
      <c r="B73" s="95">
        <v>685</v>
      </c>
      <c r="C73" s="95" t="s">
        <v>599</v>
      </c>
      <c r="D73" s="95">
        <v>1</v>
      </c>
      <c r="E73" s="95">
        <v>2</v>
      </c>
      <c r="F73" s="95">
        <v>4</v>
      </c>
      <c r="G73" s="95">
        <v>12</v>
      </c>
      <c r="H73" s="95">
        <v>10</v>
      </c>
      <c r="I73" s="95">
        <v>18</v>
      </c>
      <c r="J73" s="95">
        <v>28</v>
      </c>
      <c r="K73" s="95">
        <v>39</v>
      </c>
      <c r="L73" s="95">
        <v>69</v>
      </c>
      <c r="M73" s="95">
        <v>94</v>
      </c>
      <c r="N73" s="95">
        <v>93</v>
      </c>
      <c r="O73" s="95">
        <v>102</v>
      </c>
      <c r="P73" s="95">
        <v>88</v>
      </c>
      <c r="Q73" s="95">
        <v>50</v>
      </c>
      <c r="R73" s="95">
        <v>74</v>
      </c>
      <c r="S73" s="95">
        <v>1</v>
      </c>
    </row>
    <row r="74" spans="1:19" s="73" customFormat="1" ht="11.25" customHeight="1">
      <c r="A74" s="73" t="s">
        <v>147</v>
      </c>
      <c r="B74" s="95">
        <v>232</v>
      </c>
      <c r="C74" s="249" t="s">
        <v>599</v>
      </c>
      <c r="D74" s="249" t="s">
        <v>599</v>
      </c>
      <c r="E74" s="249" t="s">
        <v>599</v>
      </c>
      <c r="F74" s="249" t="s">
        <v>599</v>
      </c>
      <c r="G74" s="249" t="s">
        <v>599</v>
      </c>
      <c r="H74" s="249" t="s">
        <v>599</v>
      </c>
      <c r="I74" s="249" t="s">
        <v>599</v>
      </c>
      <c r="J74" s="249" t="s">
        <v>599</v>
      </c>
      <c r="K74" s="249">
        <v>18</v>
      </c>
      <c r="L74" s="249">
        <v>29</v>
      </c>
      <c r="M74" s="249">
        <v>46</v>
      </c>
      <c r="N74" s="249">
        <v>42</v>
      </c>
      <c r="O74" s="249">
        <v>42</v>
      </c>
      <c r="P74" s="249">
        <v>24</v>
      </c>
      <c r="Q74" s="249">
        <v>12</v>
      </c>
      <c r="R74" s="249">
        <v>19</v>
      </c>
      <c r="S74" s="249" t="s">
        <v>599</v>
      </c>
    </row>
    <row r="75" spans="1:19" s="73" customFormat="1" ht="11.25" customHeight="1">
      <c r="A75" s="73" t="s">
        <v>148</v>
      </c>
      <c r="B75" s="95">
        <v>128</v>
      </c>
      <c r="C75" s="249" t="s">
        <v>599</v>
      </c>
      <c r="D75" s="249" t="s">
        <v>599</v>
      </c>
      <c r="E75" s="249">
        <v>1</v>
      </c>
      <c r="F75" s="249">
        <v>2</v>
      </c>
      <c r="G75" s="249">
        <v>4</v>
      </c>
      <c r="H75" s="249">
        <v>4</v>
      </c>
      <c r="I75" s="249">
        <v>2</v>
      </c>
      <c r="J75" s="249">
        <v>6</v>
      </c>
      <c r="K75" s="249">
        <v>12</v>
      </c>
      <c r="L75" s="249">
        <v>13</v>
      </c>
      <c r="M75" s="249">
        <v>15</v>
      </c>
      <c r="N75" s="249">
        <v>9</v>
      </c>
      <c r="O75" s="249">
        <v>17</v>
      </c>
      <c r="P75" s="249">
        <v>13</v>
      </c>
      <c r="Q75" s="249">
        <v>10</v>
      </c>
      <c r="R75" s="249">
        <v>19</v>
      </c>
      <c r="S75" s="249">
        <v>1</v>
      </c>
    </row>
    <row r="76" spans="1:19" s="73" customFormat="1" ht="11.25" customHeight="1">
      <c r="A76" s="73" t="s">
        <v>149</v>
      </c>
      <c r="B76" s="95">
        <v>6</v>
      </c>
      <c r="C76" s="249" t="s">
        <v>599</v>
      </c>
      <c r="D76" s="249" t="s">
        <v>599</v>
      </c>
      <c r="E76" s="249" t="s">
        <v>599</v>
      </c>
      <c r="F76" s="249" t="s">
        <v>599</v>
      </c>
      <c r="G76" s="249" t="s">
        <v>599</v>
      </c>
      <c r="H76" s="249" t="s">
        <v>599</v>
      </c>
      <c r="I76" s="249" t="s">
        <v>599</v>
      </c>
      <c r="J76" s="249" t="s">
        <v>599</v>
      </c>
      <c r="K76" s="249">
        <v>1</v>
      </c>
      <c r="L76" s="249" t="s">
        <v>599</v>
      </c>
      <c r="M76" s="249" t="s">
        <v>599</v>
      </c>
      <c r="N76" s="249">
        <v>3</v>
      </c>
      <c r="O76" s="249">
        <v>2</v>
      </c>
      <c r="P76" s="249" t="s">
        <v>599</v>
      </c>
      <c r="Q76" s="249" t="s">
        <v>599</v>
      </c>
      <c r="R76" s="249" t="s">
        <v>599</v>
      </c>
      <c r="S76" s="249" t="s">
        <v>599</v>
      </c>
    </row>
    <row r="77" spans="1:19" s="73" customFormat="1" ht="11.25" customHeight="1">
      <c r="A77" s="73" t="s">
        <v>150</v>
      </c>
      <c r="B77" s="95">
        <v>11</v>
      </c>
      <c r="C77" s="249" t="s">
        <v>599</v>
      </c>
      <c r="D77" s="249" t="s">
        <v>599</v>
      </c>
      <c r="E77" s="249" t="s">
        <v>599</v>
      </c>
      <c r="F77" s="249" t="s">
        <v>599</v>
      </c>
      <c r="G77" s="249">
        <v>1</v>
      </c>
      <c r="H77" s="249" t="s">
        <v>599</v>
      </c>
      <c r="I77" s="249" t="s">
        <v>599</v>
      </c>
      <c r="J77" s="249" t="s">
        <v>599</v>
      </c>
      <c r="K77" s="249">
        <v>1</v>
      </c>
      <c r="L77" s="249">
        <v>1</v>
      </c>
      <c r="M77" s="249" t="s">
        <v>599</v>
      </c>
      <c r="N77" s="249">
        <v>2</v>
      </c>
      <c r="O77" s="249">
        <v>1</v>
      </c>
      <c r="P77" s="249">
        <v>2</v>
      </c>
      <c r="Q77" s="249" t="s">
        <v>599</v>
      </c>
      <c r="R77" s="249">
        <v>3</v>
      </c>
      <c r="S77" s="249" t="s">
        <v>599</v>
      </c>
    </row>
    <row r="78" spans="1:19" s="73" customFormat="1" ht="11.25" customHeight="1">
      <c r="A78" s="73" t="s">
        <v>151</v>
      </c>
      <c r="B78" s="95">
        <v>14</v>
      </c>
      <c r="C78" s="249" t="s">
        <v>599</v>
      </c>
      <c r="D78" s="249" t="s">
        <v>599</v>
      </c>
      <c r="E78" s="249" t="s">
        <v>599</v>
      </c>
      <c r="F78" s="249" t="s">
        <v>599</v>
      </c>
      <c r="G78" s="249" t="s">
        <v>599</v>
      </c>
      <c r="H78" s="249" t="s">
        <v>599</v>
      </c>
      <c r="I78" s="249" t="s">
        <v>599</v>
      </c>
      <c r="J78" s="249" t="s">
        <v>599</v>
      </c>
      <c r="K78" s="249" t="s">
        <v>599</v>
      </c>
      <c r="L78" s="249">
        <v>1</v>
      </c>
      <c r="M78" s="249">
        <v>1</v>
      </c>
      <c r="N78" s="249">
        <v>5</v>
      </c>
      <c r="O78" s="249">
        <v>3</v>
      </c>
      <c r="P78" s="249">
        <v>4</v>
      </c>
      <c r="Q78" s="249" t="s">
        <v>599</v>
      </c>
      <c r="R78" s="249" t="s">
        <v>599</v>
      </c>
      <c r="S78" s="249" t="s">
        <v>599</v>
      </c>
    </row>
    <row r="79" spans="1:19" s="73" customFormat="1" ht="11.25" customHeight="1">
      <c r="A79" s="73" t="s">
        <v>152</v>
      </c>
      <c r="B79" s="95">
        <v>4</v>
      </c>
      <c r="C79" s="249" t="s">
        <v>599</v>
      </c>
      <c r="D79" s="249" t="s">
        <v>599</v>
      </c>
      <c r="E79" s="249" t="s">
        <v>599</v>
      </c>
      <c r="F79" s="249" t="s">
        <v>599</v>
      </c>
      <c r="G79" s="249" t="s">
        <v>599</v>
      </c>
      <c r="H79" s="249" t="s">
        <v>599</v>
      </c>
      <c r="I79" s="249" t="s">
        <v>599</v>
      </c>
      <c r="J79" s="249" t="s">
        <v>599</v>
      </c>
      <c r="K79" s="249" t="s">
        <v>599</v>
      </c>
      <c r="L79" s="249" t="s">
        <v>599</v>
      </c>
      <c r="M79" s="249">
        <v>2</v>
      </c>
      <c r="N79" s="249" t="s">
        <v>599</v>
      </c>
      <c r="O79" s="249">
        <v>2</v>
      </c>
      <c r="P79" s="249" t="s">
        <v>599</v>
      </c>
      <c r="Q79" s="249" t="s">
        <v>599</v>
      </c>
      <c r="R79" s="249" t="s">
        <v>599</v>
      </c>
      <c r="S79" s="249" t="s">
        <v>599</v>
      </c>
    </row>
    <row r="80" spans="1:19" s="73" customFormat="1" ht="11.25" customHeight="1">
      <c r="A80" s="73" t="s">
        <v>153</v>
      </c>
      <c r="B80" s="95">
        <v>28</v>
      </c>
      <c r="C80" s="249" t="s">
        <v>599</v>
      </c>
      <c r="D80" s="249" t="s">
        <v>599</v>
      </c>
      <c r="E80" s="249" t="s">
        <v>599</v>
      </c>
      <c r="F80" s="249" t="s">
        <v>599</v>
      </c>
      <c r="G80" s="249" t="s">
        <v>599</v>
      </c>
      <c r="H80" s="249">
        <v>1</v>
      </c>
      <c r="I80" s="249">
        <v>10</v>
      </c>
      <c r="J80" s="249">
        <v>13</v>
      </c>
      <c r="K80" s="249">
        <v>1</v>
      </c>
      <c r="L80" s="249" t="s">
        <v>599</v>
      </c>
      <c r="M80" s="249">
        <v>1</v>
      </c>
      <c r="N80" s="249" t="s">
        <v>599</v>
      </c>
      <c r="O80" s="249" t="s">
        <v>599</v>
      </c>
      <c r="P80" s="249">
        <v>1</v>
      </c>
      <c r="Q80" s="249">
        <v>1</v>
      </c>
      <c r="R80" s="249" t="s">
        <v>599</v>
      </c>
      <c r="S80" s="249" t="s">
        <v>599</v>
      </c>
    </row>
    <row r="81" spans="1:19" s="73" customFormat="1" ht="11.25" customHeight="1">
      <c r="A81" s="73" t="s">
        <v>154</v>
      </c>
      <c r="B81" s="95">
        <v>145</v>
      </c>
      <c r="C81" s="249" t="s">
        <v>599</v>
      </c>
      <c r="D81" s="249" t="s">
        <v>599</v>
      </c>
      <c r="E81" s="249" t="s">
        <v>599</v>
      </c>
      <c r="F81" s="249">
        <v>1</v>
      </c>
      <c r="G81" s="249">
        <v>6</v>
      </c>
      <c r="H81" s="249">
        <v>3</v>
      </c>
      <c r="I81" s="249" t="s">
        <v>599</v>
      </c>
      <c r="J81" s="249">
        <v>2</v>
      </c>
      <c r="K81" s="249">
        <v>1</v>
      </c>
      <c r="L81" s="249">
        <v>17</v>
      </c>
      <c r="M81" s="249">
        <v>18</v>
      </c>
      <c r="N81" s="249">
        <v>18</v>
      </c>
      <c r="O81" s="249">
        <v>21</v>
      </c>
      <c r="P81" s="249">
        <v>30</v>
      </c>
      <c r="Q81" s="249">
        <v>14</v>
      </c>
      <c r="R81" s="249">
        <v>14</v>
      </c>
      <c r="S81" s="249" t="s">
        <v>599</v>
      </c>
    </row>
    <row r="82" spans="1:19" s="73" customFormat="1" ht="11.25" customHeight="1">
      <c r="A82" s="73" t="s">
        <v>155</v>
      </c>
      <c r="B82" s="95">
        <v>104</v>
      </c>
      <c r="C82" s="249" t="s">
        <v>599</v>
      </c>
      <c r="D82" s="249">
        <v>1</v>
      </c>
      <c r="E82" s="249">
        <v>1</v>
      </c>
      <c r="F82" s="249">
        <v>1</v>
      </c>
      <c r="G82" s="249">
        <v>1</v>
      </c>
      <c r="H82" s="249">
        <v>1</v>
      </c>
      <c r="I82" s="249">
        <v>3</v>
      </c>
      <c r="J82" s="249">
        <v>4</v>
      </c>
      <c r="K82" s="249">
        <v>4</v>
      </c>
      <c r="L82" s="249">
        <v>8</v>
      </c>
      <c r="M82" s="249">
        <v>11</v>
      </c>
      <c r="N82" s="249">
        <v>12</v>
      </c>
      <c r="O82" s="249">
        <v>13</v>
      </c>
      <c r="P82" s="249">
        <v>13</v>
      </c>
      <c r="Q82" s="249">
        <v>12</v>
      </c>
      <c r="R82" s="249">
        <v>19</v>
      </c>
      <c r="S82" s="249" t="s">
        <v>599</v>
      </c>
    </row>
    <row r="83" spans="1:19" s="73" customFormat="1" ht="11.25" customHeight="1">
      <c r="A83" s="152" t="s">
        <v>156</v>
      </c>
      <c r="B83" s="281">
        <v>13</v>
      </c>
      <c r="C83" s="250" t="s">
        <v>599</v>
      </c>
      <c r="D83" s="250" t="s">
        <v>599</v>
      </c>
      <c r="E83" s="250" t="s">
        <v>599</v>
      </c>
      <c r="F83" s="250" t="s">
        <v>599</v>
      </c>
      <c r="G83" s="250" t="s">
        <v>599</v>
      </c>
      <c r="H83" s="250">
        <v>1</v>
      </c>
      <c r="I83" s="250">
        <v>3</v>
      </c>
      <c r="J83" s="250">
        <v>3</v>
      </c>
      <c r="K83" s="250">
        <v>1</v>
      </c>
      <c r="L83" s="250" t="s">
        <v>599</v>
      </c>
      <c r="M83" s="250" t="s">
        <v>599</v>
      </c>
      <c r="N83" s="250">
        <v>2</v>
      </c>
      <c r="O83" s="250">
        <v>1</v>
      </c>
      <c r="P83" s="250">
        <v>1</v>
      </c>
      <c r="Q83" s="250">
        <v>1</v>
      </c>
      <c r="R83" s="250" t="s">
        <v>599</v>
      </c>
      <c r="S83" s="250" t="s">
        <v>599</v>
      </c>
    </row>
    <row r="84" spans="1:19" s="51" customFormat="1" ht="11.25">
      <c r="B84" s="235"/>
      <c r="C84" s="235"/>
      <c r="D84" s="235"/>
      <c r="E84" s="235"/>
      <c r="F84" s="235"/>
      <c r="G84" s="235"/>
      <c r="H84" s="235"/>
      <c r="I84" s="235"/>
      <c r="J84" s="235"/>
      <c r="K84" s="235"/>
      <c r="L84" s="235"/>
      <c r="M84" s="235"/>
      <c r="N84" s="235"/>
      <c r="O84" s="235"/>
      <c r="P84" s="235"/>
      <c r="Q84" s="235"/>
      <c r="R84" s="235"/>
      <c r="S84" s="235"/>
    </row>
    <row r="85" spans="1:19" s="73" customFormat="1" ht="11.25" customHeight="1">
      <c r="A85" s="61" t="s">
        <v>10</v>
      </c>
      <c r="B85" s="235"/>
      <c r="C85" s="235"/>
      <c r="D85" s="235"/>
      <c r="E85" s="235"/>
      <c r="F85" s="235"/>
      <c r="G85" s="235"/>
      <c r="H85" s="235"/>
      <c r="I85" s="235"/>
      <c r="J85" s="235"/>
      <c r="K85" s="235"/>
      <c r="L85" s="235"/>
      <c r="M85" s="235"/>
      <c r="N85" s="235"/>
      <c r="O85" s="235"/>
      <c r="P85" s="235"/>
      <c r="Q85" s="235"/>
      <c r="R85" s="235"/>
      <c r="S85" s="235"/>
    </row>
    <row r="86" spans="1:19" s="61" customFormat="1" ht="11.25" customHeight="1">
      <c r="A86" s="61" t="s">
        <v>234</v>
      </c>
      <c r="B86" s="95">
        <v>13370</v>
      </c>
      <c r="C86" s="95">
        <v>13</v>
      </c>
      <c r="D86" s="95">
        <v>59</v>
      </c>
      <c r="E86" s="95">
        <v>83</v>
      </c>
      <c r="F86" s="95">
        <v>150</v>
      </c>
      <c r="G86" s="95">
        <v>249</v>
      </c>
      <c r="H86" s="95">
        <v>283</v>
      </c>
      <c r="I86" s="95">
        <v>488</v>
      </c>
      <c r="J86" s="95">
        <v>611</v>
      </c>
      <c r="K86" s="95">
        <v>758</v>
      </c>
      <c r="L86" s="95">
        <v>1569</v>
      </c>
      <c r="M86" s="95">
        <v>2366</v>
      </c>
      <c r="N86" s="95">
        <v>1992</v>
      </c>
      <c r="O86" s="95">
        <v>1779</v>
      </c>
      <c r="P86" s="95">
        <v>1468</v>
      </c>
      <c r="Q86" s="95">
        <v>764</v>
      </c>
      <c r="R86" s="95">
        <v>665</v>
      </c>
      <c r="S86" s="95">
        <v>73</v>
      </c>
    </row>
    <row r="87" spans="1:19" s="73" customFormat="1" ht="11.25" customHeight="1">
      <c r="A87" s="73" t="s">
        <v>147</v>
      </c>
      <c r="B87" s="234">
        <v>5525</v>
      </c>
      <c r="C87" s="224" t="s">
        <v>599</v>
      </c>
      <c r="D87" s="224" t="s">
        <v>599</v>
      </c>
      <c r="E87" s="224" t="s">
        <v>599</v>
      </c>
      <c r="F87" s="224" t="s">
        <v>599</v>
      </c>
      <c r="G87" s="224" t="s">
        <v>599</v>
      </c>
      <c r="H87" s="224">
        <v>3</v>
      </c>
      <c r="I87" s="224">
        <v>2</v>
      </c>
      <c r="J87" s="224">
        <v>11</v>
      </c>
      <c r="K87" s="224">
        <v>396</v>
      </c>
      <c r="L87" s="224">
        <v>789</v>
      </c>
      <c r="M87" s="224">
        <v>1153</v>
      </c>
      <c r="N87" s="224">
        <v>983</v>
      </c>
      <c r="O87" s="224">
        <v>834</v>
      </c>
      <c r="P87" s="224">
        <v>643</v>
      </c>
      <c r="Q87" s="224">
        <v>355</v>
      </c>
      <c r="R87" s="224">
        <v>343</v>
      </c>
      <c r="S87" s="224">
        <v>13</v>
      </c>
    </row>
    <row r="88" spans="1:19" s="73" customFormat="1" ht="11.25" customHeight="1">
      <c r="A88" s="73" t="s">
        <v>148</v>
      </c>
      <c r="B88" s="234">
        <v>1875</v>
      </c>
      <c r="C88" s="224">
        <v>11</v>
      </c>
      <c r="D88" s="224">
        <v>47</v>
      </c>
      <c r="E88" s="224">
        <v>52</v>
      </c>
      <c r="F88" s="224">
        <v>77</v>
      </c>
      <c r="G88" s="224">
        <v>76</v>
      </c>
      <c r="H88" s="224">
        <v>57</v>
      </c>
      <c r="I88" s="224">
        <v>30</v>
      </c>
      <c r="J88" s="224">
        <v>114</v>
      </c>
      <c r="K88" s="224">
        <v>166</v>
      </c>
      <c r="L88" s="224">
        <v>283</v>
      </c>
      <c r="M88" s="224">
        <v>267</v>
      </c>
      <c r="N88" s="224">
        <v>211</v>
      </c>
      <c r="O88" s="224">
        <v>156</v>
      </c>
      <c r="P88" s="224">
        <v>128</v>
      </c>
      <c r="Q88" s="224">
        <v>98</v>
      </c>
      <c r="R88" s="224">
        <v>81</v>
      </c>
      <c r="S88" s="224">
        <v>21</v>
      </c>
    </row>
    <row r="89" spans="1:19" s="73" customFormat="1" ht="11.25" customHeight="1">
      <c r="A89" s="73" t="s">
        <v>149</v>
      </c>
      <c r="B89" s="95">
        <v>674</v>
      </c>
      <c r="C89" s="249" t="s">
        <v>599</v>
      </c>
      <c r="D89" s="249" t="s">
        <v>599</v>
      </c>
      <c r="E89" s="249" t="s">
        <v>599</v>
      </c>
      <c r="F89" s="249" t="s">
        <v>599</v>
      </c>
      <c r="G89" s="249" t="s">
        <v>599</v>
      </c>
      <c r="H89" s="249">
        <v>1</v>
      </c>
      <c r="I89" s="249" t="s">
        <v>599</v>
      </c>
      <c r="J89" s="249">
        <v>2</v>
      </c>
      <c r="K89" s="249">
        <v>28</v>
      </c>
      <c r="L89" s="249">
        <v>109</v>
      </c>
      <c r="M89" s="249">
        <v>160</v>
      </c>
      <c r="N89" s="249">
        <v>131</v>
      </c>
      <c r="O89" s="249">
        <v>127</v>
      </c>
      <c r="P89" s="249">
        <v>87</v>
      </c>
      <c r="Q89" s="249">
        <v>21</v>
      </c>
      <c r="R89" s="249">
        <v>7</v>
      </c>
      <c r="S89" s="249">
        <v>1</v>
      </c>
    </row>
    <row r="90" spans="1:19" s="73" customFormat="1" ht="11.25" customHeight="1">
      <c r="A90" s="73" t="s">
        <v>150</v>
      </c>
      <c r="B90" s="95">
        <v>203</v>
      </c>
      <c r="C90" s="249" t="s">
        <v>599</v>
      </c>
      <c r="D90" s="249">
        <v>1</v>
      </c>
      <c r="E90" s="249">
        <v>1</v>
      </c>
      <c r="F90" s="249">
        <v>4</v>
      </c>
      <c r="G90" s="249">
        <v>3</v>
      </c>
      <c r="H90" s="249">
        <v>8</v>
      </c>
      <c r="I90" s="249">
        <v>6</v>
      </c>
      <c r="J90" s="249">
        <v>15</v>
      </c>
      <c r="K90" s="249">
        <v>18</v>
      </c>
      <c r="L90" s="249">
        <v>17</v>
      </c>
      <c r="M90" s="249">
        <v>41</v>
      </c>
      <c r="N90" s="249">
        <v>29</v>
      </c>
      <c r="O90" s="249">
        <v>29</v>
      </c>
      <c r="P90" s="249">
        <v>22</v>
      </c>
      <c r="Q90" s="249">
        <v>7</v>
      </c>
      <c r="R90" s="249">
        <v>2</v>
      </c>
      <c r="S90" s="249" t="s">
        <v>599</v>
      </c>
    </row>
    <row r="91" spans="1:19" s="73" customFormat="1" ht="11.25" customHeight="1">
      <c r="A91" s="73" t="s">
        <v>151</v>
      </c>
      <c r="B91" s="95">
        <v>523</v>
      </c>
      <c r="C91" s="249" t="s">
        <v>599</v>
      </c>
      <c r="D91" s="249" t="s">
        <v>599</v>
      </c>
      <c r="E91" s="249" t="s">
        <v>599</v>
      </c>
      <c r="F91" s="249" t="s">
        <v>599</v>
      </c>
      <c r="G91" s="249" t="s">
        <v>599</v>
      </c>
      <c r="H91" s="249">
        <v>2</v>
      </c>
      <c r="I91" s="249">
        <v>2</v>
      </c>
      <c r="J91" s="249">
        <v>25</v>
      </c>
      <c r="K91" s="249">
        <v>18</v>
      </c>
      <c r="L91" s="249">
        <v>41</v>
      </c>
      <c r="M91" s="249">
        <v>111</v>
      </c>
      <c r="N91" s="249">
        <v>78</v>
      </c>
      <c r="O91" s="249">
        <v>112</v>
      </c>
      <c r="P91" s="249">
        <v>87</v>
      </c>
      <c r="Q91" s="249">
        <v>28</v>
      </c>
      <c r="R91" s="249">
        <v>15</v>
      </c>
      <c r="S91" s="249">
        <v>4</v>
      </c>
    </row>
    <row r="92" spans="1:19" s="73" customFormat="1" ht="11.25" customHeight="1">
      <c r="A92" s="73" t="s">
        <v>152</v>
      </c>
      <c r="B92" s="95">
        <v>22</v>
      </c>
      <c r="C92" s="249" t="s">
        <v>599</v>
      </c>
      <c r="D92" s="249" t="s">
        <v>599</v>
      </c>
      <c r="E92" s="249" t="s">
        <v>599</v>
      </c>
      <c r="F92" s="249" t="s">
        <v>599</v>
      </c>
      <c r="G92" s="249">
        <v>3</v>
      </c>
      <c r="H92" s="249" t="s">
        <v>599</v>
      </c>
      <c r="I92" s="249">
        <v>1</v>
      </c>
      <c r="J92" s="249" t="s">
        <v>599</v>
      </c>
      <c r="K92" s="249" t="s">
        <v>599</v>
      </c>
      <c r="L92" s="249">
        <v>4</v>
      </c>
      <c r="M92" s="249">
        <v>3</v>
      </c>
      <c r="N92" s="249">
        <v>1</v>
      </c>
      <c r="O92" s="249">
        <v>3</v>
      </c>
      <c r="P92" s="249">
        <v>6</v>
      </c>
      <c r="Q92" s="249">
        <v>1</v>
      </c>
      <c r="R92" s="249" t="s">
        <v>599</v>
      </c>
      <c r="S92" s="249" t="s">
        <v>599</v>
      </c>
    </row>
    <row r="93" spans="1:19" s="73" customFormat="1" ht="11.25" customHeight="1">
      <c r="A93" s="73" t="s">
        <v>153</v>
      </c>
      <c r="B93" s="95">
        <v>776</v>
      </c>
      <c r="C93" s="249" t="s">
        <v>599</v>
      </c>
      <c r="D93" s="249" t="s">
        <v>599</v>
      </c>
      <c r="E93" s="249" t="s">
        <v>599</v>
      </c>
      <c r="F93" s="249">
        <v>1</v>
      </c>
      <c r="G93" s="249">
        <v>2</v>
      </c>
      <c r="H93" s="249">
        <v>33</v>
      </c>
      <c r="I93" s="249">
        <v>308</v>
      </c>
      <c r="J93" s="249">
        <v>230</v>
      </c>
      <c r="K93" s="249">
        <v>16</v>
      </c>
      <c r="L93" s="249">
        <v>21</v>
      </c>
      <c r="M93" s="249">
        <v>37</v>
      </c>
      <c r="N93" s="249">
        <v>41</v>
      </c>
      <c r="O93" s="249">
        <v>40</v>
      </c>
      <c r="P93" s="249">
        <v>32</v>
      </c>
      <c r="Q93" s="249">
        <v>9</v>
      </c>
      <c r="R93" s="249">
        <v>4</v>
      </c>
      <c r="S93" s="249">
        <v>2</v>
      </c>
    </row>
    <row r="94" spans="1:19" s="73" customFormat="1" ht="11.25" customHeight="1">
      <c r="A94" s="73" t="s">
        <v>154</v>
      </c>
      <c r="B94" s="95">
        <v>2481</v>
      </c>
      <c r="C94" s="249">
        <v>1</v>
      </c>
      <c r="D94" s="249">
        <v>4</v>
      </c>
      <c r="E94" s="249">
        <v>13</v>
      </c>
      <c r="F94" s="249">
        <v>38</v>
      </c>
      <c r="G94" s="249">
        <v>114</v>
      </c>
      <c r="H94" s="249">
        <v>124</v>
      </c>
      <c r="I94" s="249">
        <v>48</v>
      </c>
      <c r="J94" s="249">
        <v>80</v>
      </c>
      <c r="K94" s="249">
        <v>66</v>
      </c>
      <c r="L94" s="249">
        <v>219</v>
      </c>
      <c r="M94" s="249">
        <v>445</v>
      </c>
      <c r="N94" s="249">
        <v>386</v>
      </c>
      <c r="O94" s="249">
        <v>336</v>
      </c>
      <c r="P94" s="249">
        <v>339</v>
      </c>
      <c r="Q94" s="249">
        <v>141</v>
      </c>
      <c r="R94" s="249">
        <v>110</v>
      </c>
      <c r="S94" s="249">
        <v>17</v>
      </c>
    </row>
    <row r="95" spans="1:19" s="73" customFormat="1" ht="11.25" customHeight="1">
      <c r="A95" s="73" t="s">
        <v>155</v>
      </c>
      <c r="B95" s="95">
        <v>1032</v>
      </c>
      <c r="C95" s="249">
        <v>1</v>
      </c>
      <c r="D95" s="249">
        <v>7</v>
      </c>
      <c r="E95" s="249">
        <v>17</v>
      </c>
      <c r="F95" s="249">
        <v>30</v>
      </c>
      <c r="G95" s="249">
        <v>49</v>
      </c>
      <c r="H95" s="249">
        <v>36</v>
      </c>
      <c r="I95" s="249">
        <v>21</v>
      </c>
      <c r="J95" s="249">
        <v>44</v>
      </c>
      <c r="K95" s="249">
        <v>41</v>
      </c>
      <c r="L95" s="249">
        <v>79</v>
      </c>
      <c r="M95" s="249">
        <v>142</v>
      </c>
      <c r="N95" s="249">
        <v>110</v>
      </c>
      <c r="O95" s="249">
        <v>126</v>
      </c>
      <c r="P95" s="249">
        <v>114</v>
      </c>
      <c r="Q95" s="249">
        <v>100</v>
      </c>
      <c r="R95" s="249">
        <v>100</v>
      </c>
      <c r="S95" s="249">
        <v>15</v>
      </c>
    </row>
    <row r="96" spans="1:19" s="73" customFormat="1" ht="11.25" customHeight="1">
      <c r="A96" s="73" t="s">
        <v>156</v>
      </c>
      <c r="B96" s="95">
        <v>259</v>
      </c>
      <c r="C96" s="249" t="s">
        <v>599</v>
      </c>
      <c r="D96" s="249" t="s">
        <v>599</v>
      </c>
      <c r="E96" s="249" t="s">
        <v>599</v>
      </c>
      <c r="F96" s="249" t="s">
        <v>599</v>
      </c>
      <c r="G96" s="249">
        <v>2</v>
      </c>
      <c r="H96" s="249">
        <v>19</v>
      </c>
      <c r="I96" s="249">
        <v>70</v>
      </c>
      <c r="J96" s="249">
        <v>90</v>
      </c>
      <c r="K96" s="249">
        <v>9</v>
      </c>
      <c r="L96" s="249">
        <v>7</v>
      </c>
      <c r="M96" s="249">
        <v>7</v>
      </c>
      <c r="N96" s="249">
        <v>22</v>
      </c>
      <c r="O96" s="249">
        <v>16</v>
      </c>
      <c r="P96" s="249">
        <v>10</v>
      </c>
      <c r="Q96" s="249">
        <v>4</v>
      </c>
      <c r="R96" s="249">
        <v>3</v>
      </c>
      <c r="S96" s="249" t="s">
        <v>599</v>
      </c>
    </row>
    <row r="97" spans="1:19" s="73" customFormat="1" ht="11.25" customHeight="1">
      <c r="B97" s="247"/>
      <c r="C97" s="247"/>
      <c r="D97" s="247"/>
      <c r="E97" s="247"/>
      <c r="F97" s="247"/>
      <c r="G97" s="247"/>
      <c r="H97" s="247"/>
      <c r="I97" s="247"/>
      <c r="J97" s="247"/>
      <c r="K97" s="247"/>
      <c r="L97" s="247"/>
      <c r="M97" s="247"/>
      <c r="N97" s="247"/>
      <c r="O97" s="247"/>
      <c r="P97" s="247"/>
      <c r="Q97" s="247"/>
      <c r="R97" s="247"/>
      <c r="S97" s="247"/>
    </row>
    <row r="98" spans="1:19" s="61" customFormat="1" ht="11.25" customHeight="1">
      <c r="A98" s="61" t="s">
        <v>235</v>
      </c>
      <c r="B98" s="95">
        <v>7635</v>
      </c>
      <c r="C98" s="95">
        <v>7</v>
      </c>
      <c r="D98" s="95">
        <v>29</v>
      </c>
      <c r="E98" s="95">
        <v>44</v>
      </c>
      <c r="F98" s="95">
        <v>79</v>
      </c>
      <c r="G98" s="95">
        <v>136</v>
      </c>
      <c r="H98" s="95">
        <v>152</v>
      </c>
      <c r="I98" s="95">
        <v>273</v>
      </c>
      <c r="J98" s="95">
        <v>330</v>
      </c>
      <c r="K98" s="95">
        <v>454</v>
      </c>
      <c r="L98" s="95">
        <v>931</v>
      </c>
      <c r="M98" s="95">
        <v>1389</v>
      </c>
      <c r="N98" s="95">
        <v>1159</v>
      </c>
      <c r="O98" s="95">
        <v>970</v>
      </c>
      <c r="P98" s="95">
        <v>852</v>
      </c>
      <c r="Q98" s="95">
        <v>426</v>
      </c>
      <c r="R98" s="95">
        <v>384</v>
      </c>
      <c r="S98" s="95">
        <v>20</v>
      </c>
    </row>
    <row r="99" spans="1:19" s="73" customFormat="1" ht="11.25" customHeight="1">
      <c r="A99" s="73" t="s">
        <v>147</v>
      </c>
      <c r="B99" s="95">
        <v>3240</v>
      </c>
      <c r="C99" s="249" t="s">
        <v>599</v>
      </c>
      <c r="D99" s="249" t="s">
        <v>599</v>
      </c>
      <c r="E99" s="249" t="s">
        <v>599</v>
      </c>
      <c r="F99" s="249" t="s">
        <v>599</v>
      </c>
      <c r="G99" s="249" t="s">
        <v>599</v>
      </c>
      <c r="H99" s="249">
        <v>3</v>
      </c>
      <c r="I99" s="249">
        <v>1</v>
      </c>
      <c r="J99" s="249">
        <v>8</v>
      </c>
      <c r="K99" s="249">
        <v>244</v>
      </c>
      <c r="L99" s="249">
        <v>472</v>
      </c>
      <c r="M99" s="249">
        <v>669</v>
      </c>
      <c r="N99" s="249">
        <v>569</v>
      </c>
      <c r="O99" s="249">
        <v>430</v>
      </c>
      <c r="P99" s="249">
        <v>384</v>
      </c>
      <c r="Q99" s="249">
        <v>233</v>
      </c>
      <c r="R99" s="249">
        <v>224</v>
      </c>
      <c r="S99" s="249">
        <v>3</v>
      </c>
    </row>
    <row r="100" spans="1:19" s="73" customFormat="1" ht="11.25" customHeight="1">
      <c r="A100" s="73" t="s">
        <v>148</v>
      </c>
      <c r="B100" s="95">
        <v>727</v>
      </c>
      <c r="C100" s="249">
        <v>5</v>
      </c>
      <c r="D100" s="249">
        <v>25</v>
      </c>
      <c r="E100" s="249">
        <v>25</v>
      </c>
      <c r="F100" s="249">
        <v>27</v>
      </c>
      <c r="G100" s="249">
        <v>36</v>
      </c>
      <c r="H100" s="249">
        <v>22</v>
      </c>
      <c r="I100" s="249">
        <v>11</v>
      </c>
      <c r="J100" s="249">
        <v>43</v>
      </c>
      <c r="K100" s="249">
        <v>91</v>
      </c>
      <c r="L100" s="249">
        <v>129</v>
      </c>
      <c r="M100" s="249">
        <v>116</v>
      </c>
      <c r="N100" s="249">
        <v>85</v>
      </c>
      <c r="O100" s="249">
        <v>41</v>
      </c>
      <c r="P100" s="249">
        <v>32</v>
      </c>
      <c r="Q100" s="249">
        <v>12</v>
      </c>
      <c r="R100" s="249">
        <v>22</v>
      </c>
      <c r="S100" s="249">
        <v>5</v>
      </c>
    </row>
    <row r="101" spans="1:19" s="73" customFormat="1" ht="11.25" customHeight="1">
      <c r="A101" s="73" t="s">
        <v>149</v>
      </c>
      <c r="B101" s="95">
        <v>585</v>
      </c>
      <c r="C101" s="249" t="s">
        <v>599</v>
      </c>
      <c r="D101" s="249" t="s">
        <v>599</v>
      </c>
      <c r="E101" s="249" t="s">
        <v>599</v>
      </c>
      <c r="F101" s="249" t="s">
        <v>599</v>
      </c>
      <c r="G101" s="249" t="s">
        <v>599</v>
      </c>
      <c r="H101" s="249">
        <v>1</v>
      </c>
      <c r="I101" s="249" t="s">
        <v>599</v>
      </c>
      <c r="J101" s="249">
        <v>1</v>
      </c>
      <c r="K101" s="249">
        <v>20</v>
      </c>
      <c r="L101" s="249">
        <v>92</v>
      </c>
      <c r="M101" s="249">
        <v>132</v>
      </c>
      <c r="N101" s="249">
        <v>121</v>
      </c>
      <c r="O101" s="249">
        <v>115</v>
      </c>
      <c r="P101" s="249">
        <v>79</v>
      </c>
      <c r="Q101" s="249">
        <v>18</v>
      </c>
      <c r="R101" s="249">
        <v>6</v>
      </c>
      <c r="S101" s="249" t="s">
        <v>599</v>
      </c>
    </row>
    <row r="102" spans="1:19" s="73" customFormat="1" ht="11.25" customHeight="1">
      <c r="A102" s="73" t="s">
        <v>150</v>
      </c>
      <c r="B102" s="95">
        <v>119</v>
      </c>
      <c r="C102" s="249" t="s">
        <v>599</v>
      </c>
      <c r="D102" s="249" t="s">
        <v>599</v>
      </c>
      <c r="E102" s="249">
        <v>1</v>
      </c>
      <c r="F102" s="249">
        <v>2</v>
      </c>
      <c r="G102" s="249">
        <v>1</v>
      </c>
      <c r="H102" s="249">
        <v>4</v>
      </c>
      <c r="I102" s="249">
        <v>5</v>
      </c>
      <c r="J102" s="249">
        <v>9</v>
      </c>
      <c r="K102" s="249">
        <v>13</v>
      </c>
      <c r="L102" s="249">
        <v>13</v>
      </c>
      <c r="M102" s="249">
        <v>25</v>
      </c>
      <c r="N102" s="249">
        <v>14</v>
      </c>
      <c r="O102" s="249">
        <v>15</v>
      </c>
      <c r="P102" s="249">
        <v>12</v>
      </c>
      <c r="Q102" s="249">
        <v>4</v>
      </c>
      <c r="R102" s="249">
        <v>1</v>
      </c>
      <c r="S102" s="249" t="s">
        <v>599</v>
      </c>
    </row>
    <row r="103" spans="1:19" s="73" customFormat="1" ht="11.25" customHeight="1">
      <c r="A103" s="73" t="s">
        <v>151</v>
      </c>
      <c r="B103" s="95">
        <v>469</v>
      </c>
      <c r="C103" s="249" t="s">
        <v>599</v>
      </c>
      <c r="D103" s="249" t="s">
        <v>599</v>
      </c>
      <c r="E103" s="249" t="s">
        <v>599</v>
      </c>
      <c r="F103" s="249" t="s">
        <v>599</v>
      </c>
      <c r="G103" s="249" t="s">
        <v>599</v>
      </c>
      <c r="H103" s="249">
        <v>2</v>
      </c>
      <c r="I103" s="249">
        <v>2</v>
      </c>
      <c r="J103" s="249">
        <v>24</v>
      </c>
      <c r="K103" s="249">
        <v>15</v>
      </c>
      <c r="L103" s="249">
        <v>39</v>
      </c>
      <c r="M103" s="249">
        <v>99</v>
      </c>
      <c r="N103" s="249">
        <v>71</v>
      </c>
      <c r="O103" s="249">
        <v>96</v>
      </c>
      <c r="P103" s="249">
        <v>78</v>
      </c>
      <c r="Q103" s="249">
        <v>27</v>
      </c>
      <c r="R103" s="249">
        <v>15</v>
      </c>
      <c r="S103" s="249">
        <v>1</v>
      </c>
    </row>
    <row r="104" spans="1:19" s="73" customFormat="1" ht="11.25" customHeight="1">
      <c r="A104" s="73" t="s">
        <v>152</v>
      </c>
      <c r="B104" s="95">
        <v>9</v>
      </c>
      <c r="C104" s="249" t="s">
        <v>599</v>
      </c>
      <c r="D104" s="249" t="s">
        <v>599</v>
      </c>
      <c r="E104" s="249" t="s">
        <v>599</v>
      </c>
      <c r="F104" s="249" t="s">
        <v>599</v>
      </c>
      <c r="G104" s="249">
        <v>1</v>
      </c>
      <c r="H104" s="249" t="s">
        <v>599</v>
      </c>
      <c r="I104" s="249">
        <v>1</v>
      </c>
      <c r="J104" s="249" t="s">
        <v>599</v>
      </c>
      <c r="K104" s="249" t="s">
        <v>599</v>
      </c>
      <c r="L104" s="249">
        <v>3</v>
      </c>
      <c r="M104" s="249">
        <v>1</v>
      </c>
      <c r="N104" s="249" t="s">
        <v>599</v>
      </c>
      <c r="O104" s="249">
        <v>2</v>
      </c>
      <c r="P104" s="249">
        <v>1</v>
      </c>
      <c r="Q104" s="249" t="s">
        <v>599</v>
      </c>
      <c r="R104" s="249" t="s">
        <v>599</v>
      </c>
      <c r="S104" s="249" t="s">
        <v>599</v>
      </c>
    </row>
    <row r="105" spans="1:19" s="73" customFormat="1" ht="11.25" customHeight="1">
      <c r="A105" s="73" t="s">
        <v>153</v>
      </c>
      <c r="B105" s="95">
        <v>480</v>
      </c>
      <c r="C105" s="249" t="s">
        <v>599</v>
      </c>
      <c r="D105" s="249" t="s">
        <v>599</v>
      </c>
      <c r="E105" s="249" t="s">
        <v>599</v>
      </c>
      <c r="F105" s="249">
        <v>1</v>
      </c>
      <c r="G105" s="249">
        <v>1</v>
      </c>
      <c r="H105" s="249">
        <v>18</v>
      </c>
      <c r="I105" s="249">
        <v>178</v>
      </c>
      <c r="J105" s="249">
        <v>131</v>
      </c>
      <c r="K105" s="249">
        <v>8</v>
      </c>
      <c r="L105" s="249">
        <v>16</v>
      </c>
      <c r="M105" s="249">
        <v>26</v>
      </c>
      <c r="N105" s="249">
        <v>27</v>
      </c>
      <c r="O105" s="249">
        <v>32</v>
      </c>
      <c r="P105" s="249">
        <v>29</v>
      </c>
      <c r="Q105" s="249">
        <v>9</v>
      </c>
      <c r="R105" s="249">
        <v>3</v>
      </c>
      <c r="S105" s="249">
        <v>1</v>
      </c>
    </row>
    <row r="106" spans="1:19" s="73" customFormat="1" ht="11.25" customHeight="1">
      <c r="A106" s="73" t="s">
        <v>154</v>
      </c>
      <c r="B106" s="95">
        <v>1377</v>
      </c>
      <c r="C106" s="249">
        <v>1</v>
      </c>
      <c r="D106" s="249">
        <v>2</v>
      </c>
      <c r="E106" s="249">
        <v>9</v>
      </c>
      <c r="F106" s="249">
        <v>27</v>
      </c>
      <c r="G106" s="249">
        <v>71</v>
      </c>
      <c r="H106" s="249">
        <v>74</v>
      </c>
      <c r="I106" s="249">
        <v>28</v>
      </c>
      <c r="J106" s="249">
        <v>51</v>
      </c>
      <c r="K106" s="249">
        <v>39</v>
      </c>
      <c r="L106" s="249">
        <v>123</v>
      </c>
      <c r="M106" s="249">
        <v>245</v>
      </c>
      <c r="N106" s="249">
        <v>208</v>
      </c>
      <c r="O106" s="249">
        <v>173</v>
      </c>
      <c r="P106" s="249">
        <v>177</v>
      </c>
      <c r="Q106" s="249">
        <v>71</v>
      </c>
      <c r="R106" s="249">
        <v>73</v>
      </c>
      <c r="S106" s="249">
        <v>5</v>
      </c>
    </row>
    <row r="107" spans="1:19" s="73" customFormat="1" ht="11.25" customHeight="1">
      <c r="A107" s="73" t="s">
        <v>155</v>
      </c>
      <c r="B107" s="95">
        <v>482</v>
      </c>
      <c r="C107" s="249">
        <v>1</v>
      </c>
      <c r="D107" s="249">
        <v>2</v>
      </c>
      <c r="E107" s="249">
        <v>9</v>
      </c>
      <c r="F107" s="249">
        <v>22</v>
      </c>
      <c r="G107" s="249">
        <v>25</v>
      </c>
      <c r="H107" s="249">
        <v>19</v>
      </c>
      <c r="I107" s="249">
        <v>9</v>
      </c>
      <c r="J107" s="249">
        <v>20</v>
      </c>
      <c r="K107" s="249">
        <v>18</v>
      </c>
      <c r="L107" s="249">
        <v>39</v>
      </c>
      <c r="M107" s="249">
        <v>70</v>
      </c>
      <c r="N107" s="249">
        <v>50</v>
      </c>
      <c r="O107" s="249">
        <v>54</v>
      </c>
      <c r="P107" s="249">
        <v>53</v>
      </c>
      <c r="Q107" s="249">
        <v>48</v>
      </c>
      <c r="R107" s="249">
        <v>38</v>
      </c>
      <c r="S107" s="249">
        <v>5</v>
      </c>
    </row>
    <row r="108" spans="1:19" s="73" customFormat="1" ht="11.25" customHeight="1">
      <c r="A108" s="73" t="s">
        <v>156</v>
      </c>
      <c r="B108" s="95">
        <v>147</v>
      </c>
      <c r="C108" s="249" t="s">
        <v>599</v>
      </c>
      <c r="D108" s="249" t="s">
        <v>599</v>
      </c>
      <c r="E108" s="249" t="s">
        <v>599</v>
      </c>
      <c r="F108" s="249" t="s">
        <v>599</v>
      </c>
      <c r="G108" s="249">
        <v>1</v>
      </c>
      <c r="H108" s="249">
        <v>9</v>
      </c>
      <c r="I108" s="249">
        <v>38</v>
      </c>
      <c r="J108" s="249">
        <v>43</v>
      </c>
      <c r="K108" s="249">
        <v>6</v>
      </c>
      <c r="L108" s="249">
        <v>5</v>
      </c>
      <c r="M108" s="249">
        <v>6</v>
      </c>
      <c r="N108" s="249">
        <v>14</v>
      </c>
      <c r="O108" s="249">
        <v>12</v>
      </c>
      <c r="P108" s="249">
        <v>7</v>
      </c>
      <c r="Q108" s="249">
        <v>4</v>
      </c>
      <c r="R108" s="249">
        <v>2</v>
      </c>
      <c r="S108" s="249" t="s">
        <v>599</v>
      </c>
    </row>
    <row r="109" spans="1:19" s="73" customFormat="1" ht="11.25" customHeight="1">
      <c r="B109" s="247"/>
      <c r="C109" s="247"/>
      <c r="D109" s="247"/>
      <c r="E109" s="247"/>
      <c r="F109" s="247"/>
      <c r="G109" s="247"/>
      <c r="H109" s="247"/>
      <c r="I109" s="247"/>
      <c r="J109" s="247"/>
      <c r="K109" s="247"/>
      <c r="L109" s="247"/>
      <c r="M109" s="247"/>
      <c r="N109" s="247"/>
      <c r="O109" s="247"/>
      <c r="P109" s="247"/>
      <c r="Q109" s="247"/>
      <c r="R109" s="247"/>
      <c r="S109" s="247"/>
    </row>
    <row r="110" spans="1:19" s="61" customFormat="1" ht="11.25" customHeight="1">
      <c r="A110" s="61" t="s">
        <v>236</v>
      </c>
      <c r="B110" s="95">
        <v>5651</v>
      </c>
      <c r="C110" s="95">
        <v>6</v>
      </c>
      <c r="D110" s="95">
        <v>29</v>
      </c>
      <c r="E110" s="95">
        <v>39</v>
      </c>
      <c r="F110" s="95">
        <v>71</v>
      </c>
      <c r="G110" s="95">
        <v>113</v>
      </c>
      <c r="H110" s="95">
        <v>129</v>
      </c>
      <c r="I110" s="95">
        <v>214</v>
      </c>
      <c r="J110" s="95">
        <v>280</v>
      </c>
      <c r="K110" s="95">
        <v>303</v>
      </c>
      <c r="L110" s="95">
        <v>632</v>
      </c>
      <c r="M110" s="95">
        <v>968</v>
      </c>
      <c r="N110" s="95">
        <v>824</v>
      </c>
      <c r="O110" s="95">
        <v>806</v>
      </c>
      <c r="P110" s="95">
        <v>612</v>
      </c>
      <c r="Q110" s="95">
        <v>338</v>
      </c>
      <c r="R110" s="95">
        <v>280</v>
      </c>
      <c r="S110" s="95">
        <v>7</v>
      </c>
    </row>
    <row r="111" spans="1:19" s="73" customFormat="1" ht="11.25" customHeight="1">
      <c r="A111" s="73" t="s">
        <v>147</v>
      </c>
      <c r="B111" s="95">
        <v>2261</v>
      </c>
      <c r="C111" s="249" t="s">
        <v>599</v>
      </c>
      <c r="D111" s="249" t="s">
        <v>599</v>
      </c>
      <c r="E111" s="249" t="s">
        <v>599</v>
      </c>
      <c r="F111" s="249" t="s">
        <v>599</v>
      </c>
      <c r="G111" s="249" t="s">
        <v>599</v>
      </c>
      <c r="H111" s="249" t="s">
        <v>599</v>
      </c>
      <c r="I111" s="249">
        <v>1</v>
      </c>
      <c r="J111" s="249">
        <v>3</v>
      </c>
      <c r="K111" s="249">
        <v>152</v>
      </c>
      <c r="L111" s="249">
        <v>314</v>
      </c>
      <c r="M111" s="249">
        <v>481</v>
      </c>
      <c r="N111" s="249">
        <v>412</v>
      </c>
      <c r="O111" s="249">
        <v>401</v>
      </c>
      <c r="P111" s="249">
        <v>257</v>
      </c>
      <c r="Q111" s="249">
        <v>122</v>
      </c>
      <c r="R111" s="249">
        <v>118</v>
      </c>
      <c r="S111" s="249" t="s">
        <v>599</v>
      </c>
    </row>
    <row r="112" spans="1:19" s="73" customFormat="1" ht="11.25" customHeight="1">
      <c r="A112" s="73" t="s">
        <v>148</v>
      </c>
      <c r="B112" s="95">
        <v>1126</v>
      </c>
      <c r="C112" s="249">
        <v>6</v>
      </c>
      <c r="D112" s="249">
        <v>21</v>
      </c>
      <c r="E112" s="249">
        <v>27</v>
      </c>
      <c r="F112" s="249">
        <v>50</v>
      </c>
      <c r="G112" s="249">
        <v>40</v>
      </c>
      <c r="H112" s="249">
        <v>35</v>
      </c>
      <c r="I112" s="249">
        <v>19</v>
      </c>
      <c r="J112" s="249">
        <v>71</v>
      </c>
      <c r="K112" s="249">
        <v>74</v>
      </c>
      <c r="L112" s="249">
        <v>153</v>
      </c>
      <c r="M112" s="249">
        <v>149</v>
      </c>
      <c r="N112" s="249">
        <v>123</v>
      </c>
      <c r="O112" s="249">
        <v>115</v>
      </c>
      <c r="P112" s="249">
        <v>96</v>
      </c>
      <c r="Q112" s="249">
        <v>86</v>
      </c>
      <c r="R112" s="249">
        <v>59</v>
      </c>
      <c r="S112" s="249">
        <v>2</v>
      </c>
    </row>
    <row r="113" spans="1:19" s="73" customFormat="1" ht="11.25" customHeight="1">
      <c r="A113" s="73" t="s">
        <v>149</v>
      </c>
      <c r="B113" s="95">
        <v>83</v>
      </c>
      <c r="C113" s="249" t="s">
        <v>599</v>
      </c>
      <c r="D113" s="249" t="s">
        <v>599</v>
      </c>
      <c r="E113" s="249" t="s">
        <v>599</v>
      </c>
      <c r="F113" s="249" t="s">
        <v>599</v>
      </c>
      <c r="G113" s="249" t="s">
        <v>599</v>
      </c>
      <c r="H113" s="249" t="s">
        <v>599</v>
      </c>
      <c r="I113" s="249" t="s">
        <v>599</v>
      </c>
      <c r="J113" s="249">
        <v>1</v>
      </c>
      <c r="K113" s="249">
        <v>8</v>
      </c>
      <c r="L113" s="249">
        <v>16</v>
      </c>
      <c r="M113" s="249">
        <v>26</v>
      </c>
      <c r="N113" s="249">
        <v>9</v>
      </c>
      <c r="O113" s="249">
        <v>12</v>
      </c>
      <c r="P113" s="249">
        <v>7</v>
      </c>
      <c r="Q113" s="249">
        <v>3</v>
      </c>
      <c r="R113" s="249">
        <v>1</v>
      </c>
      <c r="S113" s="249" t="s">
        <v>599</v>
      </c>
    </row>
    <row r="114" spans="1:19" s="73" customFormat="1" ht="11.25" customHeight="1">
      <c r="A114" s="73" t="s">
        <v>150</v>
      </c>
      <c r="B114" s="95">
        <v>83</v>
      </c>
      <c r="C114" s="249" t="s">
        <v>599</v>
      </c>
      <c r="D114" s="249">
        <v>1</v>
      </c>
      <c r="E114" s="249" t="s">
        <v>599</v>
      </c>
      <c r="F114" s="249">
        <v>2</v>
      </c>
      <c r="G114" s="249">
        <v>2</v>
      </c>
      <c r="H114" s="249">
        <v>4</v>
      </c>
      <c r="I114" s="249">
        <v>1</v>
      </c>
      <c r="J114" s="249">
        <v>6</v>
      </c>
      <c r="K114" s="249">
        <v>5</v>
      </c>
      <c r="L114" s="249">
        <v>4</v>
      </c>
      <c r="M114" s="249">
        <v>15</v>
      </c>
      <c r="N114" s="249">
        <v>15</v>
      </c>
      <c r="O114" s="249">
        <v>14</v>
      </c>
      <c r="P114" s="249">
        <v>10</v>
      </c>
      <c r="Q114" s="249">
        <v>3</v>
      </c>
      <c r="R114" s="249">
        <v>1</v>
      </c>
      <c r="S114" s="249" t="s">
        <v>599</v>
      </c>
    </row>
    <row r="115" spans="1:19" s="73" customFormat="1" ht="11.25" customHeight="1">
      <c r="A115" s="73" t="s">
        <v>151</v>
      </c>
      <c r="B115" s="95">
        <v>48</v>
      </c>
      <c r="C115" s="249" t="s">
        <v>599</v>
      </c>
      <c r="D115" s="249" t="s">
        <v>599</v>
      </c>
      <c r="E115" s="249" t="s">
        <v>599</v>
      </c>
      <c r="F115" s="249" t="s">
        <v>599</v>
      </c>
      <c r="G115" s="249" t="s">
        <v>599</v>
      </c>
      <c r="H115" s="249" t="s">
        <v>599</v>
      </c>
      <c r="I115" s="249" t="s">
        <v>599</v>
      </c>
      <c r="J115" s="249">
        <v>1</v>
      </c>
      <c r="K115" s="249">
        <v>3</v>
      </c>
      <c r="L115" s="249">
        <v>2</v>
      </c>
      <c r="M115" s="249">
        <v>11</v>
      </c>
      <c r="N115" s="249">
        <v>5</v>
      </c>
      <c r="O115" s="249">
        <v>16</v>
      </c>
      <c r="P115" s="249">
        <v>9</v>
      </c>
      <c r="Q115" s="249">
        <v>1</v>
      </c>
      <c r="R115" s="249" t="s">
        <v>599</v>
      </c>
      <c r="S115" s="249" t="s">
        <v>599</v>
      </c>
    </row>
    <row r="116" spans="1:19" s="73" customFormat="1" ht="11.25" customHeight="1">
      <c r="A116" s="73" t="s">
        <v>152</v>
      </c>
      <c r="B116" s="95">
        <v>13</v>
      </c>
      <c r="C116" s="249" t="s">
        <v>599</v>
      </c>
      <c r="D116" s="249" t="s">
        <v>599</v>
      </c>
      <c r="E116" s="249" t="s">
        <v>599</v>
      </c>
      <c r="F116" s="249" t="s">
        <v>599</v>
      </c>
      <c r="G116" s="249">
        <v>2</v>
      </c>
      <c r="H116" s="249" t="s">
        <v>599</v>
      </c>
      <c r="I116" s="249" t="s">
        <v>599</v>
      </c>
      <c r="J116" s="249" t="s">
        <v>599</v>
      </c>
      <c r="K116" s="249" t="s">
        <v>599</v>
      </c>
      <c r="L116" s="249">
        <v>1</v>
      </c>
      <c r="M116" s="249">
        <v>2</v>
      </c>
      <c r="N116" s="249">
        <v>1</v>
      </c>
      <c r="O116" s="249">
        <v>1</v>
      </c>
      <c r="P116" s="249">
        <v>5</v>
      </c>
      <c r="Q116" s="249">
        <v>1</v>
      </c>
      <c r="R116" s="249" t="s">
        <v>599</v>
      </c>
      <c r="S116" s="249" t="s">
        <v>599</v>
      </c>
    </row>
    <row r="117" spans="1:19" s="73" customFormat="1" ht="11.25" customHeight="1">
      <c r="A117" s="73" t="s">
        <v>153</v>
      </c>
      <c r="B117" s="95">
        <v>295</v>
      </c>
      <c r="C117" s="249" t="s">
        <v>599</v>
      </c>
      <c r="D117" s="249" t="s">
        <v>599</v>
      </c>
      <c r="E117" s="249" t="s">
        <v>599</v>
      </c>
      <c r="F117" s="249" t="s">
        <v>599</v>
      </c>
      <c r="G117" s="249">
        <v>1</v>
      </c>
      <c r="H117" s="249">
        <v>15</v>
      </c>
      <c r="I117" s="249">
        <v>129</v>
      </c>
      <c r="J117" s="249">
        <v>99</v>
      </c>
      <c r="K117" s="249">
        <v>8</v>
      </c>
      <c r="L117" s="249">
        <v>5</v>
      </c>
      <c r="M117" s="249">
        <v>11</v>
      </c>
      <c r="N117" s="249">
        <v>14</v>
      </c>
      <c r="O117" s="249">
        <v>8</v>
      </c>
      <c r="P117" s="249">
        <v>3</v>
      </c>
      <c r="Q117" s="249" t="s">
        <v>599</v>
      </c>
      <c r="R117" s="249">
        <v>1</v>
      </c>
      <c r="S117" s="249">
        <v>1</v>
      </c>
    </row>
    <row r="118" spans="1:19" s="73" customFormat="1" ht="11.25" customHeight="1">
      <c r="A118" s="73" t="s">
        <v>154</v>
      </c>
      <c r="B118" s="95">
        <v>1091</v>
      </c>
      <c r="C118" s="249" t="s">
        <v>599</v>
      </c>
      <c r="D118" s="249">
        <v>2</v>
      </c>
      <c r="E118" s="249">
        <v>4</v>
      </c>
      <c r="F118" s="249">
        <v>11</v>
      </c>
      <c r="G118" s="249">
        <v>43</v>
      </c>
      <c r="H118" s="249">
        <v>48</v>
      </c>
      <c r="I118" s="249">
        <v>20</v>
      </c>
      <c r="J118" s="249">
        <v>29</v>
      </c>
      <c r="K118" s="249">
        <v>27</v>
      </c>
      <c r="L118" s="249">
        <v>96</v>
      </c>
      <c r="M118" s="249">
        <v>200</v>
      </c>
      <c r="N118" s="249">
        <v>178</v>
      </c>
      <c r="O118" s="249">
        <v>163</v>
      </c>
      <c r="P118" s="249">
        <v>161</v>
      </c>
      <c r="Q118" s="249">
        <v>70</v>
      </c>
      <c r="R118" s="249">
        <v>37</v>
      </c>
      <c r="S118" s="249">
        <v>2</v>
      </c>
    </row>
    <row r="119" spans="1:19" s="73" customFormat="1" ht="11.25" customHeight="1">
      <c r="A119" s="73" t="s">
        <v>155</v>
      </c>
      <c r="B119" s="95">
        <v>540</v>
      </c>
      <c r="C119" s="249" t="s">
        <v>599</v>
      </c>
      <c r="D119" s="249">
        <v>5</v>
      </c>
      <c r="E119" s="249">
        <v>8</v>
      </c>
      <c r="F119" s="249">
        <v>8</v>
      </c>
      <c r="G119" s="249">
        <v>24</v>
      </c>
      <c r="H119" s="249">
        <v>17</v>
      </c>
      <c r="I119" s="249">
        <v>12</v>
      </c>
      <c r="J119" s="249">
        <v>24</v>
      </c>
      <c r="K119" s="249">
        <v>23</v>
      </c>
      <c r="L119" s="249">
        <v>39</v>
      </c>
      <c r="M119" s="249">
        <v>72</v>
      </c>
      <c r="N119" s="249">
        <v>59</v>
      </c>
      <c r="O119" s="249">
        <v>72</v>
      </c>
      <c r="P119" s="249">
        <v>61</v>
      </c>
      <c r="Q119" s="249">
        <v>52</v>
      </c>
      <c r="R119" s="249">
        <v>62</v>
      </c>
      <c r="S119" s="249">
        <v>2</v>
      </c>
    </row>
    <row r="120" spans="1:19" s="73" customFormat="1" ht="11.25" customHeight="1">
      <c r="A120" s="152" t="s">
        <v>156</v>
      </c>
      <c r="B120" s="281">
        <v>111</v>
      </c>
      <c r="C120" s="250" t="s">
        <v>599</v>
      </c>
      <c r="D120" s="250" t="s">
        <v>599</v>
      </c>
      <c r="E120" s="250" t="s">
        <v>599</v>
      </c>
      <c r="F120" s="250" t="s">
        <v>599</v>
      </c>
      <c r="G120" s="250">
        <v>1</v>
      </c>
      <c r="H120" s="250">
        <v>10</v>
      </c>
      <c r="I120" s="250">
        <v>32</v>
      </c>
      <c r="J120" s="250">
        <v>46</v>
      </c>
      <c r="K120" s="250">
        <v>3</v>
      </c>
      <c r="L120" s="250">
        <v>2</v>
      </c>
      <c r="M120" s="250">
        <v>1</v>
      </c>
      <c r="N120" s="250">
        <v>8</v>
      </c>
      <c r="O120" s="250">
        <v>4</v>
      </c>
      <c r="P120" s="250">
        <v>3</v>
      </c>
      <c r="Q120" s="250" t="s">
        <v>599</v>
      </c>
      <c r="R120" s="250">
        <v>1</v>
      </c>
      <c r="S120" s="250" t="s">
        <v>599</v>
      </c>
    </row>
    <row r="121" spans="1:19" s="52" customFormat="1" ht="10.9" customHeight="1">
      <c r="A121" s="251"/>
      <c r="B121" s="235"/>
      <c r="C121" s="235"/>
      <c r="D121" s="235"/>
      <c r="E121" s="235"/>
      <c r="F121" s="235"/>
      <c r="G121" s="235"/>
      <c r="H121" s="235"/>
      <c r="I121" s="235"/>
      <c r="J121" s="235"/>
      <c r="K121" s="235"/>
      <c r="L121" s="235"/>
      <c r="M121" s="235"/>
      <c r="N121" s="235"/>
      <c r="O121" s="235"/>
      <c r="P121" s="235"/>
      <c r="Q121" s="235"/>
      <c r="R121" s="235"/>
      <c r="S121" s="235"/>
    </row>
    <row r="122" spans="1:19" s="73" customFormat="1" ht="11.25" customHeight="1">
      <c r="A122" s="61" t="s">
        <v>411</v>
      </c>
      <c r="B122" s="235"/>
      <c r="C122" s="235"/>
      <c r="D122" s="235"/>
      <c r="E122" s="235"/>
      <c r="F122" s="235"/>
      <c r="G122" s="235"/>
      <c r="H122" s="235"/>
      <c r="I122" s="235"/>
      <c r="J122" s="235"/>
      <c r="K122" s="235"/>
      <c r="L122" s="235"/>
      <c r="M122" s="235"/>
      <c r="N122" s="235"/>
      <c r="O122" s="235"/>
      <c r="P122" s="235"/>
      <c r="Q122" s="235"/>
      <c r="R122" s="235"/>
      <c r="S122" s="235"/>
    </row>
    <row r="123" spans="1:19" s="61" customFormat="1" ht="10.9" customHeight="1">
      <c r="A123" s="61" t="s">
        <v>234</v>
      </c>
      <c r="B123" s="234">
        <v>15488</v>
      </c>
      <c r="C123" s="234">
        <v>14</v>
      </c>
      <c r="D123" s="234">
        <v>65</v>
      </c>
      <c r="E123" s="234">
        <v>92</v>
      </c>
      <c r="F123" s="234">
        <v>162</v>
      </c>
      <c r="G123" s="234">
        <v>284</v>
      </c>
      <c r="H123" s="234">
        <v>317</v>
      </c>
      <c r="I123" s="234">
        <v>543</v>
      </c>
      <c r="J123" s="234">
        <v>690</v>
      </c>
      <c r="K123" s="234">
        <v>860</v>
      </c>
      <c r="L123" s="234">
        <v>1778</v>
      </c>
      <c r="M123" s="234">
        <v>2695</v>
      </c>
      <c r="N123" s="234">
        <v>2307</v>
      </c>
      <c r="O123" s="234">
        <v>2064</v>
      </c>
      <c r="P123" s="234">
        <v>1734</v>
      </c>
      <c r="Q123" s="234">
        <v>931</v>
      </c>
      <c r="R123" s="234">
        <v>868</v>
      </c>
      <c r="S123" s="234">
        <v>84</v>
      </c>
    </row>
    <row r="124" spans="1:19" s="73" customFormat="1" ht="10.9" customHeight="1">
      <c r="A124" s="73" t="s">
        <v>147</v>
      </c>
      <c r="B124" s="234">
        <v>6216</v>
      </c>
      <c r="C124" s="224" t="s">
        <v>599</v>
      </c>
      <c r="D124" s="224" t="s">
        <v>599</v>
      </c>
      <c r="E124" s="224" t="s">
        <v>599</v>
      </c>
      <c r="F124" s="224" t="s">
        <v>599</v>
      </c>
      <c r="G124" s="224">
        <v>1</v>
      </c>
      <c r="H124" s="224">
        <v>4</v>
      </c>
      <c r="I124" s="224">
        <v>3</v>
      </c>
      <c r="J124" s="224">
        <v>11</v>
      </c>
      <c r="K124" s="224">
        <v>445</v>
      </c>
      <c r="L124" s="224">
        <v>887</v>
      </c>
      <c r="M124" s="224">
        <v>1285</v>
      </c>
      <c r="N124" s="224">
        <v>1101</v>
      </c>
      <c r="O124" s="224">
        <v>929</v>
      </c>
      <c r="P124" s="224">
        <v>715</v>
      </c>
      <c r="Q124" s="224">
        <v>406</v>
      </c>
      <c r="R124" s="224">
        <v>414</v>
      </c>
      <c r="S124" s="224">
        <v>15</v>
      </c>
    </row>
    <row r="125" spans="1:19" ht="10.9" customHeight="1">
      <c r="A125" s="73" t="s">
        <v>148</v>
      </c>
      <c r="B125" s="234">
        <v>2133</v>
      </c>
      <c r="C125" s="224">
        <v>12</v>
      </c>
      <c r="D125" s="224">
        <v>49</v>
      </c>
      <c r="E125" s="224">
        <v>54</v>
      </c>
      <c r="F125" s="224">
        <v>80</v>
      </c>
      <c r="G125" s="224">
        <v>82</v>
      </c>
      <c r="H125" s="224">
        <v>65</v>
      </c>
      <c r="I125" s="224">
        <v>40</v>
      </c>
      <c r="J125" s="224">
        <v>131</v>
      </c>
      <c r="K125" s="224">
        <v>187</v>
      </c>
      <c r="L125" s="224">
        <v>318</v>
      </c>
      <c r="M125" s="224">
        <v>309</v>
      </c>
      <c r="N125" s="224">
        <v>232</v>
      </c>
      <c r="O125" s="224">
        <v>185</v>
      </c>
      <c r="P125" s="224">
        <v>143</v>
      </c>
      <c r="Q125" s="224">
        <v>114</v>
      </c>
      <c r="R125" s="224">
        <v>107</v>
      </c>
      <c r="S125" s="224">
        <v>25</v>
      </c>
    </row>
    <row r="126" spans="1:19" ht="10.9" customHeight="1">
      <c r="A126" s="73" t="s">
        <v>149</v>
      </c>
      <c r="B126" s="234">
        <v>760</v>
      </c>
      <c r="C126" s="224" t="s">
        <v>599</v>
      </c>
      <c r="D126" s="224" t="s">
        <v>599</v>
      </c>
      <c r="E126" s="224" t="s">
        <v>599</v>
      </c>
      <c r="F126" s="224" t="s">
        <v>599</v>
      </c>
      <c r="G126" s="224" t="s">
        <v>599</v>
      </c>
      <c r="H126" s="224">
        <v>1</v>
      </c>
      <c r="I126" s="224" t="s">
        <v>599</v>
      </c>
      <c r="J126" s="224">
        <v>2</v>
      </c>
      <c r="K126" s="224">
        <v>33</v>
      </c>
      <c r="L126" s="224">
        <v>113</v>
      </c>
      <c r="M126" s="224">
        <v>173</v>
      </c>
      <c r="N126" s="224">
        <v>152</v>
      </c>
      <c r="O126" s="224">
        <v>144</v>
      </c>
      <c r="P126" s="224">
        <v>103</v>
      </c>
      <c r="Q126" s="224">
        <v>28</v>
      </c>
      <c r="R126" s="224">
        <v>9</v>
      </c>
      <c r="S126" s="224">
        <v>2</v>
      </c>
    </row>
    <row r="127" spans="1:19" ht="10.9" customHeight="1">
      <c r="A127" s="73" t="s">
        <v>150</v>
      </c>
      <c r="B127" s="234">
        <v>229</v>
      </c>
      <c r="C127" s="224" t="s">
        <v>599</v>
      </c>
      <c r="D127" s="224">
        <v>1</v>
      </c>
      <c r="E127" s="224">
        <v>1</v>
      </c>
      <c r="F127" s="224">
        <v>4</v>
      </c>
      <c r="G127" s="224">
        <v>4</v>
      </c>
      <c r="H127" s="224">
        <v>8</v>
      </c>
      <c r="I127" s="224">
        <v>6</v>
      </c>
      <c r="J127" s="224">
        <v>16</v>
      </c>
      <c r="K127" s="224">
        <v>19</v>
      </c>
      <c r="L127" s="224">
        <v>21</v>
      </c>
      <c r="M127" s="224">
        <v>45</v>
      </c>
      <c r="N127" s="224">
        <v>33</v>
      </c>
      <c r="O127" s="224">
        <v>34</v>
      </c>
      <c r="P127" s="224">
        <v>24</v>
      </c>
      <c r="Q127" s="224">
        <v>7</v>
      </c>
      <c r="R127" s="224">
        <v>6</v>
      </c>
      <c r="S127" s="224" t="s">
        <v>599</v>
      </c>
    </row>
    <row r="128" spans="1:19" ht="10.9" customHeight="1">
      <c r="A128" s="73" t="s">
        <v>151</v>
      </c>
      <c r="B128" s="234">
        <v>755</v>
      </c>
      <c r="C128" s="224" t="s">
        <v>599</v>
      </c>
      <c r="D128" s="224" t="s">
        <v>599</v>
      </c>
      <c r="E128" s="224" t="s">
        <v>599</v>
      </c>
      <c r="F128" s="224" t="s">
        <v>599</v>
      </c>
      <c r="G128" s="224" t="s">
        <v>599</v>
      </c>
      <c r="H128" s="224">
        <v>5</v>
      </c>
      <c r="I128" s="224">
        <v>3</v>
      </c>
      <c r="J128" s="224">
        <v>31</v>
      </c>
      <c r="K128" s="224">
        <v>26</v>
      </c>
      <c r="L128" s="224">
        <v>64</v>
      </c>
      <c r="M128" s="224">
        <v>148</v>
      </c>
      <c r="N128" s="224">
        <v>121</v>
      </c>
      <c r="O128" s="224">
        <v>157</v>
      </c>
      <c r="P128" s="224">
        <v>129</v>
      </c>
      <c r="Q128" s="224">
        <v>47</v>
      </c>
      <c r="R128" s="224">
        <v>19</v>
      </c>
      <c r="S128" s="224">
        <v>5</v>
      </c>
    </row>
    <row r="129" spans="1:19" ht="10.9" customHeight="1">
      <c r="A129" s="73" t="s">
        <v>152</v>
      </c>
      <c r="B129" s="234">
        <v>37</v>
      </c>
      <c r="C129" s="224" t="s">
        <v>599</v>
      </c>
      <c r="D129" s="224">
        <v>1</v>
      </c>
      <c r="E129" s="224" t="s">
        <v>599</v>
      </c>
      <c r="F129" s="224" t="s">
        <v>599</v>
      </c>
      <c r="G129" s="224">
        <v>3</v>
      </c>
      <c r="H129" s="224">
        <v>1</v>
      </c>
      <c r="I129" s="224">
        <v>1</v>
      </c>
      <c r="J129" s="224">
        <v>1</v>
      </c>
      <c r="K129" s="224" t="s">
        <v>599</v>
      </c>
      <c r="L129" s="224">
        <v>4</v>
      </c>
      <c r="M129" s="224">
        <v>11</v>
      </c>
      <c r="N129" s="224">
        <v>1</v>
      </c>
      <c r="O129" s="224">
        <v>6</v>
      </c>
      <c r="P129" s="224">
        <v>7</v>
      </c>
      <c r="Q129" s="224">
        <v>1</v>
      </c>
      <c r="R129" s="224" t="s">
        <v>599</v>
      </c>
      <c r="S129" s="224" t="s">
        <v>599</v>
      </c>
    </row>
    <row r="130" spans="1:19" ht="10.9" customHeight="1">
      <c r="A130" s="73" t="s">
        <v>153</v>
      </c>
      <c r="B130" s="234">
        <v>868</v>
      </c>
      <c r="C130" s="224" t="s">
        <v>599</v>
      </c>
      <c r="D130" s="224" t="s">
        <v>599</v>
      </c>
      <c r="E130" s="224" t="s">
        <v>599</v>
      </c>
      <c r="F130" s="224">
        <v>1</v>
      </c>
      <c r="G130" s="224">
        <v>3</v>
      </c>
      <c r="H130" s="224">
        <v>36</v>
      </c>
      <c r="I130" s="224">
        <v>333</v>
      </c>
      <c r="J130" s="224">
        <v>253</v>
      </c>
      <c r="K130" s="224">
        <v>17</v>
      </c>
      <c r="L130" s="224">
        <v>23</v>
      </c>
      <c r="M130" s="224">
        <v>45</v>
      </c>
      <c r="N130" s="224">
        <v>48</v>
      </c>
      <c r="O130" s="224">
        <v>45</v>
      </c>
      <c r="P130" s="224">
        <v>45</v>
      </c>
      <c r="Q130" s="224">
        <v>12</v>
      </c>
      <c r="R130" s="224">
        <v>5</v>
      </c>
      <c r="S130" s="224">
        <v>2</v>
      </c>
    </row>
    <row r="131" spans="1:19" ht="10.9" customHeight="1">
      <c r="A131" s="73" t="s">
        <v>154</v>
      </c>
      <c r="B131" s="234">
        <v>2869</v>
      </c>
      <c r="C131" s="224">
        <v>1</v>
      </c>
      <c r="D131" s="224">
        <v>4</v>
      </c>
      <c r="E131" s="224">
        <v>16</v>
      </c>
      <c r="F131" s="224">
        <v>42</v>
      </c>
      <c r="G131" s="224">
        <v>134</v>
      </c>
      <c r="H131" s="224">
        <v>136</v>
      </c>
      <c r="I131" s="224">
        <v>50</v>
      </c>
      <c r="J131" s="224">
        <v>85</v>
      </c>
      <c r="K131" s="224">
        <v>68</v>
      </c>
      <c r="L131" s="224">
        <v>247</v>
      </c>
      <c r="M131" s="224">
        <v>490</v>
      </c>
      <c r="N131" s="224">
        <v>452</v>
      </c>
      <c r="O131" s="224">
        <v>389</v>
      </c>
      <c r="P131" s="224">
        <v>401</v>
      </c>
      <c r="Q131" s="224">
        <v>178</v>
      </c>
      <c r="R131" s="224">
        <v>158</v>
      </c>
      <c r="S131" s="224">
        <v>18</v>
      </c>
    </row>
    <row r="132" spans="1:19" ht="10.9" customHeight="1">
      <c r="A132" s="73" t="s">
        <v>155</v>
      </c>
      <c r="B132" s="234">
        <v>1262</v>
      </c>
      <c r="C132" s="224">
        <v>1</v>
      </c>
      <c r="D132" s="224">
        <v>10</v>
      </c>
      <c r="E132" s="224">
        <v>21</v>
      </c>
      <c r="F132" s="224">
        <v>34</v>
      </c>
      <c r="G132" s="224">
        <v>52</v>
      </c>
      <c r="H132" s="224">
        <v>38</v>
      </c>
      <c r="I132" s="224">
        <v>26</v>
      </c>
      <c r="J132" s="224">
        <v>54</v>
      </c>
      <c r="K132" s="224">
        <v>50</v>
      </c>
      <c r="L132" s="224">
        <v>92</v>
      </c>
      <c r="M132" s="224">
        <v>167</v>
      </c>
      <c r="N132" s="224">
        <v>132</v>
      </c>
      <c r="O132" s="224">
        <v>150</v>
      </c>
      <c r="P132" s="224">
        <v>144</v>
      </c>
      <c r="Q132" s="224">
        <v>130</v>
      </c>
      <c r="R132" s="224">
        <v>144</v>
      </c>
      <c r="S132" s="224">
        <v>17</v>
      </c>
    </row>
    <row r="133" spans="1:19" ht="10.9" customHeight="1">
      <c r="A133" s="73" t="s">
        <v>156</v>
      </c>
      <c r="B133" s="234">
        <v>359</v>
      </c>
      <c r="C133" s="224" t="s">
        <v>599</v>
      </c>
      <c r="D133" s="224" t="s">
        <v>599</v>
      </c>
      <c r="E133" s="224" t="s">
        <v>599</v>
      </c>
      <c r="F133" s="224">
        <v>1</v>
      </c>
      <c r="G133" s="224">
        <v>5</v>
      </c>
      <c r="H133" s="224">
        <v>23</v>
      </c>
      <c r="I133" s="224">
        <v>81</v>
      </c>
      <c r="J133" s="224">
        <v>106</v>
      </c>
      <c r="K133" s="224">
        <v>15</v>
      </c>
      <c r="L133" s="224">
        <v>9</v>
      </c>
      <c r="M133" s="224">
        <v>22</v>
      </c>
      <c r="N133" s="224">
        <v>35</v>
      </c>
      <c r="O133" s="224">
        <v>25</v>
      </c>
      <c r="P133" s="224">
        <v>23</v>
      </c>
      <c r="Q133" s="224">
        <v>8</v>
      </c>
      <c r="R133" s="224">
        <v>6</v>
      </c>
      <c r="S133" s="224" t="s">
        <v>599</v>
      </c>
    </row>
    <row r="134" spans="1:19" s="73" customFormat="1" ht="11.25" customHeight="1">
      <c r="B134" s="234"/>
      <c r="C134" s="224"/>
      <c r="D134" s="224"/>
      <c r="E134" s="224"/>
      <c r="F134" s="224"/>
      <c r="G134" s="224"/>
      <c r="H134" s="224"/>
      <c r="I134" s="224"/>
      <c r="J134" s="224"/>
      <c r="K134" s="224"/>
      <c r="L134" s="224"/>
      <c r="M134" s="224"/>
      <c r="N134" s="224"/>
      <c r="O134" s="224"/>
      <c r="P134" s="224"/>
      <c r="Q134" s="224"/>
      <c r="R134" s="224"/>
      <c r="S134" s="224"/>
    </row>
    <row r="135" spans="1:19" s="143" customFormat="1" ht="10.9" customHeight="1">
      <c r="A135" s="61" t="s">
        <v>235</v>
      </c>
      <c r="B135" s="234">
        <v>9006</v>
      </c>
      <c r="C135" s="234">
        <v>8</v>
      </c>
      <c r="D135" s="234">
        <v>34</v>
      </c>
      <c r="E135" s="234">
        <v>51</v>
      </c>
      <c r="F135" s="234">
        <v>87</v>
      </c>
      <c r="G135" s="234">
        <v>159</v>
      </c>
      <c r="H135" s="234">
        <v>176</v>
      </c>
      <c r="I135" s="234">
        <v>309</v>
      </c>
      <c r="J135" s="234">
        <v>380</v>
      </c>
      <c r="K135" s="234">
        <v>515</v>
      </c>
      <c r="L135" s="234">
        <v>1071</v>
      </c>
      <c r="M135" s="234">
        <v>1617</v>
      </c>
      <c r="N135" s="234">
        <v>1377</v>
      </c>
      <c r="O135" s="234">
        <v>1142</v>
      </c>
      <c r="P135" s="234">
        <v>1026</v>
      </c>
      <c r="Q135" s="234">
        <v>533</v>
      </c>
      <c r="R135" s="234">
        <v>496</v>
      </c>
      <c r="S135" s="234">
        <v>25</v>
      </c>
    </row>
    <row r="136" spans="1:19" ht="10.9" customHeight="1">
      <c r="A136" s="73" t="s">
        <v>147</v>
      </c>
      <c r="B136" s="234">
        <v>3676</v>
      </c>
      <c r="C136" s="224" t="s">
        <v>599</v>
      </c>
      <c r="D136" s="224" t="s">
        <v>599</v>
      </c>
      <c r="E136" s="224" t="s">
        <v>599</v>
      </c>
      <c r="F136" s="224" t="s">
        <v>599</v>
      </c>
      <c r="G136" s="224">
        <v>1</v>
      </c>
      <c r="H136" s="224">
        <v>4</v>
      </c>
      <c r="I136" s="224">
        <v>2</v>
      </c>
      <c r="J136" s="224">
        <v>8</v>
      </c>
      <c r="K136" s="224">
        <v>273</v>
      </c>
      <c r="L136" s="224">
        <v>541</v>
      </c>
      <c r="M136" s="224">
        <v>752</v>
      </c>
      <c r="N136" s="224">
        <v>645</v>
      </c>
      <c r="O136" s="224">
        <v>476</v>
      </c>
      <c r="P136" s="224">
        <v>430</v>
      </c>
      <c r="Q136" s="224">
        <v>268</v>
      </c>
      <c r="R136" s="224">
        <v>272</v>
      </c>
      <c r="S136" s="224">
        <v>4</v>
      </c>
    </row>
    <row r="137" spans="1:19" ht="10.9" customHeight="1">
      <c r="A137" s="73" t="s">
        <v>148</v>
      </c>
      <c r="B137" s="234">
        <v>842</v>
      </c>
      <c r="C137" s="224">
        <v>6</v>
      </c>
      <c r="D137" s="224">
        <v>27</v>
      </c>
      <c r="E137" s="224">
        <v>26</v>
      </c>
      <c r="F137" s="224">
        <v>28</v>
      </c>
      <c r="G137" s="224">
        <v>38</v>
      </c>
      <c r="H137" s="224">
        <v>26</v>
      </c>
      <c r="I137" s="224">
        <v>18</v>
      </c>
      <c r="J137" s="224">
        <v>54</v>
      </c>
      <c r="K137" s="224">
        <v>100</v>
      </c>
      <c r="L137" s="224">
        <v>151</v>
      </c>
      <c r="M137" s="224">
        <v>142</v>
      </c>
      <c r="N137" s="224">
        <v>95</v>
      </c>
      <c r="O137" s="224">
        <v>51</v>
      </c>
      <c r="P137" s="224">
        <v>34</v>
      </c>
      <c r="Q137" s="224">
        <v>16</v>
      </c>
      <c r="R137" s="224">
        <v>24</v>
      </c>
      <c r="S137" s="224">
        <v>6</v>
      </c>
    </row>
    <row r="138" spans="1:19" ht="10.9" customHeight="1">
      <c r="A138" s="73" t="s">
        <v>149</v>
      </c>
      <c r="B138" s="234">
        <v>664</v>
      </c>
      <c r="C138" s="224" t="s">
        <v>599</v>
      </c>
      <c r="D138" s="224" t="s">
        <v>599</v>
      </c>
      <c r="E138" s="224" t="s">
        <v>599</v>
      </c>
      <c r="F138" s="224" t="s">
        <v>599</v>
      </c>
      <c r="G138" s="224" t="s">
        <v>599</v>
      </c>
      <c r="H138" s="224">
        <v>1</v>
      </c>
      <c r="I138" s="224" t="s">
        <v>599</v>
      </c>
      <c r="J138" s="224">
        <v>1</v>
      </c>
      <c r="K138" s="224">
        <v>24</v>
      </c>
      <c r="L138" s="224">
        <v>96</v>
      </c>
      <c r="M138" s="224">
        <v>145</v>
      </c>
      <c r="N138" s="224">
        <v>138</v>
      </c>
      <c r="O138" s="224">
        <v>130</v>
      </c>
      <c r="P138" s="224">
        <v>95</v>
      </c>
      <c r="Q138" s="224">
        <v>25</v>
      </c>
      <c r="R138" s="224">
        <v>8</v>
      </c>
      <c r="S138" s="224">
        <v>1</v>
      </c>
    </row>
    <row r="139" spans="1:19" ht="10.9" customHeight="1">
      <c r="A139" s="73" t="s">
        <v>150</v>
      </c>
      <c r="B139" s="234">
        <v>132</v>
      </c>
      <c r="C139" s="224" t="s">
        <v>599</v>
      </c>
      <c r="D139" s="224" t="s">
        <v>599</v>
      </c>
      <c r="E139" s="224">
        <v>1</v>
      </c>
      <c r="F139" s="224">
        <v>2</v>
      </c>
      <c r="G139" s="224">
        <v>1</v>
      </c>
      <c r="H139" s="224">
        <v>4</v>
      </c>
      <c r="I139" s="224">
        <v>5</v>
      </c>
      <c r="J139" s="224">
        <v>10</v>
      </c>
      <c r="K139" s="224">
        <v>13</v>
      </c>
      <c r="L139" s="224">
        <v>16</v>
      </c>
      <c r="M139" s="224">
        <v>29</v>
      </c>
      <c r="N139" s="224">
        <v>15</v>
      </c>
      <c r="O139" s="224">
        <v>18</v>
      </c>
      <c r="P139" s="224">
        <v>12</v>
      </c>
      <c r="Q139" s="224">
        <v>4</v>
      </c>
      <c r="R139" s="224">
        <v>2</v>
      </c>
      <c r="S139" s="224" t="s">
        <v>599</v>
      </c>
    </row>
    <row r="140" spans="1:19" ht="10.9" customHeight="1">
      <c r="A140" s="73" t="s">
        <v>151</v>
      </c>
      <c r="B140" s="234">
        <v>686</v>
      </c>
      <c r="C140" s="224" t="s">
        <v>599</v>
      </c>
      <c r="D140" s="224" t="s">
        <v>599</v>
      </c>
      <c r="E140" s="224" t="s">
        <v>599</v>
      </c>
      <c r="F140" s="224" t="s">
        <v>599</v>
      </c>
      <c r="G140" s="224" t="s">
        <v>599</v>
      </c>
      <c r="H140" s="224">
        <v>5</v>
      </c>
      <c r="I140" s="224">
        <v>3</v>
      </c>
      <c r="J140" s="224">
        <v>30</v>
      </c>
      <c r="K140" s="224">
        <v>23</v>
      </c>
      <c r="L140" s="224">
        <v>61</v>
      </c>
      <c r="M140" s="224">
        <v>135</v>
      </c>
      <c r="N140" s="224">
        <v>109</v>
      </c>
      <c r="O140" s="224">
        <v>138</v>
      </c>
      <c r="P140" s="224">
        <v>116</v>
      </c>
      <c r="Q140" s="224">
        <v>46</v>
      </c>
      <c r="R140" s="224">
        <v>19</v>
      </c>
      <c r="S140" s="224">
        <v>1</v>
      </c>
    </row>
    <row r="141" spans="1:19" ht="10.9" customHeight="1">
      <c r="A141" s="73" t="s">
        <v>152</v>
      </c>
      <c r="B141" s="234">
        <v>20</v>
      </c>
      <c r="C141" s="224" t="s">
        <v>599</v>
      </c>
      <c r="D141" s="224">
        <v>1</v>
      </c>
      <c r="E141" s="224" t="s">
        <v>599</v>
      </c>
      <c r="F141" s="224" t="s">
        <v>599</v>
      </c>
      <c r="G141" s="224">
        <v>1</v>
      </c>
      <c r="H141" s="224">
        <v>1</v>
      </c>
      <c r="I141" s="224">
        <v>1</v>
      </c>
      <c r="J141" s="224">
        <v>1</v>
      </c>
      <c r="K141" s="224" t="s">
        <v>599</v>
      </c>
      <c r="L141" s="224">
        <v>3</v>
      </c>
      <c r="M141" s="224">
        <v>7</v>
      </c>
      <c r="N141" s="224" t="s">
        <v>599</v>
      </c>
      <c r="O141" s="224">
        <v>3</v>
      </c>
      <c r="P141" s="224">
        <v>2</v>
      </c>
      <c r="Q141" s="224" t="s">
        <v>599</v>
      </c>
      <c r="R141" s="224" t="s">
        <v>599</v>
      </c>
      <c r="S141" s="224" t="s">
        <v>599</v>
      </c>
    </row>
    <row r="142" spans="1:19" ht="10.9" customHeight="1">
      <c r="A142" s="73" t="s">
        <v>153</v>
      </c>
      <c r="B142" s="234">
        <v>542</v>
      </c>
      <c r="C142" s="224" t="s">
        <v>599</v>
      </c>
      <c r="D142" s="224" t="s">
        <v>599</v>
      </c>
      <c r="E142" s="224" t="s">
        <v>599</v>
      </c>
      <c r="F142" s="224">
        <v>1</v>
      </c>
      <c r="G142" s="224">
        <v>2</v>
      </c>
      <c r="H142" s="224">
        <v>20</v>
      </c>
      <c r="I142" s="224">
        <v>193</v>
      </c>
      <c r="J142" s="224">
        <v>141</v>
      </c>
      <c r="K142" s="224">
        <v>8</v>
      </c>
      <c r="L142" s="224">
        <v>18</v>
      </c>
      <c r="M142" s="224">
        <v>32</v>
      </c>
      <c r="N142" s="224">
        <v>34</v>
      </c>
      <c r="O142" s="224">
        <v>37</v>
      </c>
      <c r="P142" s="224">
        <v>40</v>
      </c>
      <c r="Q142" s="224">
        <v>11</v>
      </c>
      <c r="R142" s="224">
        <v>4</v>
      </c>
      <c r="S142" s="224">
        <v>1</v>
      </c>
    </row>
    <row r="143" spans="1:19" ht="10.9" customHeight="1">
      <c r="A143" s="73" t="s">
        <v>154</v>
      </c>
      <c r="B143" s="234">
        <v>1617</v>
      </c>
      <c r="C143" s="224">
        <v>1</v>
      </c>
      <c r="D143" s="224">
        <v>2</v>
      </c>
      <c r="E143" s="224">
        <v>12</v>
      </c>
      <c r="F143" s="224">
        <v>30</v>
      </c>
      <c r="G143" s="224">
        <v>85</v>
      </c>
      <c r="H143" s="224">
        <v>83</v>
      </c>
      <c r="I143" s="224">
        <v>30</v>
      </c>
      <c r="J143" s="224">
        <v>54</v>
      </c>
      <c r="K143" s="224">
        <v>40</v>
      </c>
      <c r="L143" s="224">
        <v>134</v>
      </c>
      <c r="M143" s="224">
        <v>272</v>
      </c>
      <c r="N143" s="224">
        <v>256</v>
      </c>
      <c r="O143" s="224">
        <v>204</v>
      </c>
      <c r="P143" s="224">
        <v>209</v>
      </c>
      <c r="Q143" s="224">
        <v>94</v>
      </c>
      <c r="R143" s="224">
        <v>105</v>
      </c>
      <c r="S143" s="224">
        <v>6</v>
      </c>
    </row>
    <row r="144" spans="1:19" ht="10.9" customHeight="1">
      <c r="A144" s="73" t="s">
        <v>155</v>
      </c>
      <c r="B144" s="234">
        <v>596</v>
      </c>
      <c r="C144" s="224">
        <v>1</v>
      </c>
      <c r="D144" s="224">
        <v>4</v>
      </c>
      <c r="E144" s="224">
        <v>12</v>
      </c>
      <c r="F144" s="224">
        <v>25</v>
      </c>
      <c r="G144" s="224">
        <v>27</v>
      </c>
      <c r="H144" s="224">
        <v>20</v>
      </c>
      <c r="I144" s="224">
        <v>11</v>
      </c>
      <c r="J144" s="224">
        <v>26</v>
      </c>
      <c r="K144" s="224">
        <v>23</v>
      </c>
      <c r="L144" s="224">
        <v>44</v>
      </c>
      <c r="M144" s="224">
        <v>84</v>
      </c>
      <c r="N144" s="224">
        <v>60</v>
      </c>
      <c r="O144" s="224">
        <v>65</v>
      </c>
      <c r="P144" s="224">
        <v>69</v>
      </c>
      <c r="Q144" s="224">
        <v>62</v>
      </c>
      <c r="R144" s="224">
        <v>57</v>
      </c>
      <c r="S144" s="224">
        <v>6</v>
      </c>
    </row>
    <row r="145" spans="1:19">
      <c r="A145" s="73" t="s">
        <v>156</v>
      </c>
      <c r="B145" s="234">
        <v>231</v>
      </c>
      <c r="C145" s="224" t="s">
        <v>599</v>
      </c>
      <c r="D145" s="224" t="s">
        <v>599</v>
      </c>
      <c r="E145" s="224" t="s">
        <v>599</v>
      </c>
      <c r="F145" s="224">
        <v>1</v>
      </c>
      <c r="G145" s="224">
        <v>4</v>
      </c>
      <c r="H145" s="224">
        <v>12</v>
      </c>
      <c r="I145" s="224">
        <v>46</v>
      </c>
      <c r="J145" s="224">
        <v>55</v>
      </c>
      <c r="K145" s="224">
        <v>11</v>
      </c>
      <c r="L145" s="224">
        <v>7</v>
      </c>
      <c r="M145" s="224">
        <v>19</v>
      </c>
      <c r="N145" s="224">
        <v>25</v>
      </c>
      <c r="O145" s="224">
        <v>20</v>
      </c>
      <c r="P145" s="224">
        <v>19</v>
      </c>
      <c r="Q145" s="224">
        <v>7</v>
      </c>
      <c r="R145" s="224">
        <v>5</v>
      </c>
      <c r="S145" s="224" t="s">
        <v>599</v>
      </c>
    </row>
    <row r="146" spans="1:19" s="73" customFormat="1" ht="11.25" customHeight="1">
      <c r="B146" s="234"/>
      <c r="C146" s="224"/>
      <c r="D146" s="224"/>
      <c r="E146" s="224"/>
      <c r="F146" s="224"/>
      <c r="G146" s="224"/>
      <c r="H146" s="224"/>
      <c r="I146" s="224"/>
      <c r="J146" s="224"/>
      <c r="K146" s="224"/>
      <c r="L146" s="224"/>
      <c r="M146" s="224"/>
      <c r="N146" s="224"/>
      <c r="O146" s="224"/>
      <c r="P146" s="224"/>
      <c r="Q146" s="224"/>
      <c r="R146" s="224"/>
      <c r="S146" s="224"/>
    </row>
    <row r="147" spans="1:19" s="143" customFormat="1" ht="10.9" customHeight="1">
      <c r="A147" s="61" t="s">
        <v>236</v>
      </c>
      <c r="B147" s="234">
        <v>6392</v>
      </c>
      <c r="C147" s="234">
        <v>6</v>
      </c>
      <c r="D147" s="234">
        <v>30</v>
      </c>
      <c r="E147" s="234">
        <v>41</v>
      </c>
      <c r="F147" s="234">
        <v>75</v>
      </c>
      <c r="G147" s="234">
        <v>125</v>
      </c>
      <c r="H147" s="234">
        <v>139</v>
      </c>
      <c r="I147" s="234">
        <v>233</v>
      </c>
      <c r="J147" s="234">
        <v>309</v>
      </c>
      <c r="K147" s="234">
        <v>344</v>
      </c>
      <c r="L147" s="234">
        <v>701</v>
      </c>
      <c r="M147" s="234">
        <v>1069</v>
      </c>
      <c r="N147" s="234">
        <v>921</v>
      </c>
      <c r="O147" s="234">
        <v>918</v>
      </c>
      <c r="P147" s="234">
        <v>704</v>
      </c>
      <c r="Q147" s="234">
        <v>398</v>
      </c>
      <c r="R147" s="234">
        <v>371</v>
      </c>
      <c r="S147" s="234">
        <v>8</v>
      </c>
    </row>
    <row r="148" spans="1:19" ht="10.9" customHeight="1">
      <c r="A148" s="73" t="s">
        <v>147</v>
      </c>
      <c r="B148" s="234">
        <v>2515</v>
      </c>
      <c r="C148" s="224" t="s">
        <v>599</v>
      </c>
      <c r="D148" s="224" t="s">
        <v>599</v>
      </c>
      <c r="E148" s="224" t="s">
        <v>599</v>
      </c>
      <c r="F148" s="224" t="s">
        <v>599</v>
      </c>
      <c r="G148" s="224" t="s">
        <v>599</v>
      </c>
      <c r="H148" s="224" t="s">
        <v>599</v>
      </c>
      <c r="I148" s="224">
        <v>1</v>
      </c>
      <c r="J148" s="224">
        <v>3</v>
      </c>
      <c r="K148" s="224">
        <v>172</v>
      </c>
      <c r="L148" s="224">
        <v>343</v>
      </c>
      <c r="M148" s="224">
        <v>530</v>
      </c>
      <c r="N148" s="224">
        <v>454</v>
      </c>
      <c r="O148" s="224">
        <v>450</v>
      </c>
      <c r="P148" s="224">
        <v>283</v>
      </c>
      <c r="Q148" s="224">
        <v>138</v>
      </c>
      <c r="R148" s="224">
        <v>141</v>
      </c>
      <c r="S148" s="224" t="s">
        <v>599</v>
      </c>
    </row>
    <row r="149" spans="1:19" ht="10.9" customHeight="1">
      <c r="A149" s="73" t="s">
        <v>148</v>
      </c>
      <c r="B149" s="234">
        <v>1266</v>
      </c>
      <c r="C149" s="224">
        <v>6</v>
      </c>
      <c r="D149" s="224">
        <v>21</v>
      </c>
      <c r="E149" s="224">
        <v>28</v>
      </c>
      <c r="F149" s="224">
        <v>52</v>
      </c>
      <c r="G149" s="224">
        <v>44</v>
      </c>
      <c r="H149" s="224">
        <v>39</v>
      </c>
      <c r="I149" s="224">
        <v>22</v>
      </c>
      <c r="J149" s="224">
        <v>77</v>
      </c>
      <c r="K149" s="224">
        <v>86</v>
      </c>
      <c r="L149" s="224">
        <v>166</v>
      </c>
      <c r="M149" s="224">
        <v>165</v>
      </c>
      <c r="N149" s="224">
        <v>134</v>
      </c>
      <c r="O149" s="224">
        <v>133</v>
      </c>
      <c r="P149" s="224">
        <v>109</v>
      </c>
      <c r="Q149" s="224">
        <v>98</v>
      </c>
      <c r="R149" s="224">
        <v>83</v>
      </c>
      <c r="S149" s="224">
        <v>3</v>
      </c>
    </row>
    <row r="150" spans="1:19" ht="10.9" customHeight="1">
      <c r="A150" s="73" t="s">
        <v>149</v>
      </c>
      <c r="B150" s="234">
        <v>90</v>
      </c>
      <c r="C150" s="224" t="s">
        <v>599</v>
      </c>
      <c r="D150" s="224" t="s">
        <v>599</v>
      </c>
      <c r="E150" s="224" t="s">
        <v>599</v>
      </c>
      <c r="F150" s="224" t="s">
        <v>599</v>
      </c>
      <c r="G150" s="224" t="s">
        <v>599</v>
      </c>
      <c r="H150" s="224" t="s">
        <v>599</v>
      </c>
      <c r="I150" s="224" t="s">
        <v>599</v>
      </c>
      <c r="J150" s="224">
        <v>1</v>
      </c>
      <c r="K150" s="224">
        <v>9</v>
      </c>
      <c r="L150" s="224">
        <v>16</v>
      </c>
      <c r="M150" s="224">
        <v>26</v>
      </c>
      <c r="N150" s="224">
        <v>13</v>
      </c>
      <c r="O150" s="224">
        <v>14</v>
      </c>
      <c r="P150" s="224">
        <v>7</v>
      </c>
      <c r="Q150" s="224">
        <v>3</v>
      </c>
      <c r="R150" s="224">
        <v>1</v>
      </c>
      <c r="S150" s="224" t="s">
        <v>599</v>
      </c>
    </row>
    <row r="151" spans="1:19" ht="10.9" customHeight="1">
      <c r="A151" s="73" t="s">
        <v>150</v>
      </c>
      <c r="B151" s="234">
        <v>96</v>
      </c>
      <c r="C151" s="224" t="s">
        <v>599</v>
      </c>
      <c r="D151" s="224">
        <v>1</v>
      </c>
      <c r="E151" s="224" t="s">
        <v>599</v>
      </c>
      <c r="F151" s="224">
        <v>2</v>
      </c>
      <c r="G151" s="224">
        <v>3</v>
      </c>
      <c r="H151" s="224">
        <v>4</v>
      </c>
      <c r="I151" s="224">
        <v>1</v>
      </c>
      <c r="J151" s="224">
        <v>6</v>
      </c>
      <c r="K151" s="224">
        <v>6</v>
      </c>
      <c r="L151" s="224">
        <v>5</v>
      </c>
      <c r="M151" s="224">
        <v>15</v>
      </c>
      <c r="N151" s="224">
        <v>18</v>
      </c>
      <c r="O151" s="224">
        <v>16</v>
      </c>
      <c r="P151" s="224">
        <v>12</v>
      </c>
      <c r="Q151" s="224">
        <v>3</v>
      </c>
      <c r="R151" s="224">
        <v>4</v>
      </c>
      <c r="S151" s="224" t="s">
        <v>599</v>
      </c>
    </row>
    <row r="152" spans="1:19" ht="10.9" customHeight="1">
      <c r="A152" s="73" t="s">
        <v>151</v>
      </c>
      <c r="B152" s="234">
        <v>62</v>
      </c>
      <c r="C152" s="224" t="s">
        <v>599</v>
      </c>
      <c r="D152" s="224" t="s">
        <v>599</v>
      </c>
      <c r="E152" s="224" t="s">
        <v>599</v>
      </c>
      <c r="F152" s="224" t="s">
        <v>599</v>
      </c>
      <c r="G152" s="224" t="s">
        <v>599</v>
      </c>
      <c r="H152" s="224" t="s">
        <v>599</v>
      </c>
      <c r="I152" s="224" t="s">
        <v>599</v>
      </c>
      <c r="J152" s="224">
        <v>1</v>
      </c>
      <c r="K152" s="224">
        <v>3</v>
      </c>
      <c r="L152" s="224">
        <v>3</v>
      </c>
      <c r="M152" s="224">
        <v>12</v>
      </c>
      <c r="N152" s="224">
        <v>10</v>
      </c>
      <c r="O152" s="224">
        <v>19</v>
      </c>
      <c r="P152" s="224">
        <v>13</v>
      </c>
      <c r="Q152" s="224">
        <v>1</v>
      </c>
      <c r="R152" s="224" t="s">
        <v>599</v>
      </c>
      <c r="S152" s="224" t="s">
        <v>599</v>
      </c>
    </row>
    <row r="153" spans="1:19" ht="10.9" customHeight="1">
      <c r="A153" s="73" t="s">
        <v>152</v>
      </c>
      <c r="B153" s="234">
        <v>17</v>
      </c>
      <c r="C153" s="224" t="s">
        <v>599</v>
      </c>
      <c r="D153" s="224" t="s">
        <v>599</v>
      </c>
      <c r="E153" s="224" t="s">
        <v>599</v>
      </c>
      <c r="F153" s="224" t="s">
        <v>599</v>
      </c>
      <c r="G153" s="224">
        <v>2</v>
      </c>
      <c r="H153" s="224" t="s">
        <v>599</v>
      </c>
      <c r="I153" s="224" t="s">
        <v>599</v>
      </c>
      <c r="J153" s="224" t="s">
        <v>599</v>
      </c>
      <c r="K153" s="224" t="s">
        <v>599</v>
      </c>
      <c r="L153" s="224">
        <v>1</v>
      </c>
      <c r="M153" s="224">
        <v>4</v>
      </c>
      <c r="N153" s="224">
        <v>1</v>
      </c>
      <c r="O153" s="224">
        <v>3</v>
      </c>
      <c r="P153" s="224">
        <v>5</v>
      </c>
      <c r="Q153" s="224">
        <v>1</v>
      </c>
      <c r="R153" s="224" t="s">
        <v>599</v>
      </c>
      <c r="S153" s="224" t="s">
        <v>599</v>
      </c>
    </row>
    <row r="154" spans="1:19" ht="10.9" customHeight="1">
      <c r="A154" s="73" t="s">
        <v>153</v>
      </c>
      <c r="B154" s="234">
        <v>325</v>
      </c>
      <c r="C154" s="224" t="s">
        <v>599</v>
      </c>
      <c r="D154" s="224" t="s">
        <v>599</v>
      </c>
      <c r="E154" s="224" t="s">
        <v>599</v>
      </c>
      <c r="F154" s="224" t="s">
        <v>599</v>
      </c>
      <c r="G154" s="224">
        <v>1</v>
      </c>
      <c r="H154" s="224">
        <v>16</v>
      </c>
      <c r="I154" s="224">
        <v>139</v>
      </c>
      <c r="J154" s="224">
        <v>112</v>
      </c>
      <c r="K154" s="224">
        <v>9</v>
      </c>
      <c r="L154" s="224">
        <v>5</v>
      </c>
      <c r="M154" s="224">
        <v>13</v>
      </c>
      <c r="N154" s="224">
        <v>14</v>
      </c>
      <c r="O154" s="224">
        <v>8</v>
      </c>
      <c r="P154" s="224">
        <v>5</v>
      </c>
      <c r="Q154" s="224">
        <v>1</v>
      </c>
      <c r="R154" s="224">
        <v>1</v>
      </c>
      <c r="S154" s="224">
        <v>1</v>
      </c>
    </row>
    <row r="155" spans="1:19" ht="10.9" customHeight="1">
      <c r="A155" s="73" t="s">
        <v>154</v>
      </c>
      <c r="B155" s="234">
        <v>1239</v>
      </c>
      <c r="C155" s="224" t="s">
        <v>599</v>
      </c>
      <c r="D155" s="224">
        <v>2</v>
      </c>
      <c r="E155" s="224">
        <v>4</v>
      </c>
      <c r="F155" s="224">
        <v>12</v>
      </c>
      <c r="G155" s="224">
        <v>49</v>
      </c>
      <c r="H155" s="224">
        <v>51</v>
      </c>
      <c r="I155" s="224">
        <v>20</v>
      </c>
      <c r="J155" s="224">
        <v>31</v>
      </c>
      <c r="K155" s="224">
        <v>28</v>
      </c>
      <c r="L155" s="224">
        <v>113</v>
      </c>
      <c r="M155" s="224">
        <v>218</v>
      </c>
      <c r="N155" s="224">
        <v>196</v>
      </c>
      <c r="O155" s="224">
        <v>185</v>
      </c>
      <c r="P155" s="224">
        <v>191</v>
      </c>
      <c r="Q155" s="224">
        <v>84</v>
      </c>
      <c r="R155" s="224">
        <v>53</v>
      </c>
      <c r="S155" s="224">
        <v>2</v>
      </c>
    </row>
    <row r="156" spans="1:19" ht="10.9" customHeight="1">
      <c r="A156" s="73" t="s">
        <v>155</v>
      </c>
      <c r="B156" s="234">
        <v>655</v>
      </c>
      <c r="C156" s="224" t="s">
        <v>599</v>
      </c>
      <c r="D156" s="224">
        <v>6</v>
      </c>
      <c r="E156" s="224">
        <v>9</v>
      </c>
      <c r="F156" s="224">
        <v>9</v>
      </c>
      <c r="G156" s="224">
        <v>25</v>
      </c>
      <c r="H156" s="224">
        <v>18</v>
      </c>
      <c r="I156" s="224">
        <v>15</v>
      </c>
      <c r="J156" s="224">
        <v>28</v>
      </c>
      <c r="K156" s="224">
        <v>27</v>
      </c>
      <c r="L156" s="224">
        <v>47</v>
      </c>
      <c r="M156" s="224">
        <v>83</v>
      </c>
      <c r="N156" s="224">
        <v>71</v>
      </c>
      <c r="O156" s="224">
        <v>85</v>
      </c>
      <c r="P156" s="224">
        <v>75</v>
      </c>
      <c r="Q156" s="224">
        <v>68</v>
      </c>
      <c r="R156" s="224">
        <v>87</v>
      </c>
      <c r="S156" s="224">
        <v>2</v>
      </c>
    </row>
    <row r="157" spans="1:19" ht="10.9" customHeight="1">
      <c r="A157" s="152" t="s">
        <v>156</v>
      </c>
      <c r="B157" s="234">
        <v>127</v>
      </c>
      <c r="C157" s="224" t="s">
        <v>599</v>
      </c>
      <c r="D157" s="224" t="s">
        <v>599</v>
      </c>
      <c r="E157" s="224" t="s">
        <v>599</v>
      </c>
      <c r="F157" s="224" t="s">
        <v>599</v>
      </c>
      <c r="G157" s="224">
        <v>1</v>
      </c>
      <c r="H157" s="224">
        <v>11</v>
      </c>
      <c r="I157" s="224">
        <v>35</v>
      </c>
      <c r="J157" s="224">
        <v>50</v>
      </c>
      <c r="K157" s="224">
        <v>4</v>
      </c>
      <c r="L157" s="224">
        <v>2</v>
      </c>
      <c r="M157" s="224">
        <v>3</v>
      </c>
      <c r="N157" s="224">
        <v>10</v>
      </c>
      <c r="O157" s="224">
        <v>5</v>
      </c>
      <c r="P157" s="224">
        <v>4</v>
      </c>
      <c r="Q157" s="224">
        <v>1</v>
      </c>
      <c r="R157" s="224">
        <v>1</v>
      </c>
      <c r="S157" s="224" t="s">
        <v>599</v>
      </c>
    </row>
    <row r="158" spans="1:19" ht="10.9" customHeight="1">
      <c r="A158" s="73"/>
      <c r="B158" s="282"/>
      <c r="C158" s="252"/>
      <c r="D158" s="252"/>
      <c r="E158" s="252"/>
      <c r="F158" s="252"/>
      <c r="G158" s="252"/>
      <c r="H158" s="252"/>
      <c r="I158" s="252"/>
      <c r="J158" s="252"/>
      <c r="K158" s="252"/>
      <c r="L158" s="252"/>
      <c r="M158" s="252"/>
      <c r="N158" s="252"/>
      <c r="O158" s="252"/>
      <c r="P158" s="252"/>
      <c r="Q158" s="252"/>
      <c r="R158" s="252"/>
      <c r="S158" s="252"/>
    </row>
    <row r="159" spans="1:19" ht="10.9" customHeight="1">
      <c r="A159" s="73" t="s">
        <v>231</v>
      </c>
      <c r="B159" s="95"/>
      <c r="C159" s="95"/>
      <c r="D159" s="95"/>
      <c r="E159" s="95"/>
      <c r="F159" s="95"/>
      <c r="G159" s="95"/>
      <c r="H159" s="95"/>
      <c r="I159" s="95"/>
      <c r="J159" s="95"/>
      <c r="K159" s="95"/>
      <c r="L159" s="95"/>
      <c r="M159" s="95"/>
      <c r="N159" s="95"/>
      <c r="O159" s="95"/>
      <c r="P159" s="95"/>
      <c r="Q159" s="95"/>
      <c r="R159" s="95"/>
      <c r="S159" s="95"/>
    </row>
    <row r="160" spans="1:19" ht="10.9" customHeight="1">
      <c r="A160" s="96" t="s">
        <v>410</v>
      </c>
    </row>
  </sheetData>
  <pageMargins left="0.74803149606299213" right="0.74803149606299213" top="0.98425196850393704" bottom="0.98425196850393704" header="0.51181102362204722" footer="0.51181102362204722"/>
  <pageSetup paperSize="9" scale="76" orientation="landscape" r:id="rId1"/>
  <headerFooter alignWithMargins="0"/>
  <rowBreaks count="3" manualBreakCount="3">
    <brk id="46" max="21" man="1"/>
    <brk id="83" max="21" man="1"/>
    <brk id="120" max="2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A1:M43"/>
  <sheetViews>
    <sheetView topLeftCell="G14" zoomScaleNormal="100" zoomScaleSheetLayoutView="90" workbookViewId="0">
      <selection activeCell="A14" sqref="A14:L14"/>
    </sheetView>
  </sheetViews>
  <sheetFormatPr defaultColWidth="6.7109375" defaultRowHeight="12.75"/>
  <cols>
    <col min="1" max="1" width="9.5703125" style="47" hidden="1" customWidth="1"/>
    <col min="2" max="2" width="17.42578125" style="47" hidden="1" customWidth="1"/>
    <col min="3" max="3" width="7.5703125" style="47" hidden="1" customWidth="1"/>
    <col min="4" max="4" width="5.85546875" style="47" hidden="1" customWidth="1"/>
    <col min="5" max="5" width="6.85546875" style="47" hidden="1" customWidth="1"/>
    <col min="6" max="6" width="12" style="47" hidden="1" customWidth="1"/>
    <col min="7" max="7" width="11.7109375" style="84" customWidth="1"/>
    <col min="8" max="8" width="45.140625" style="84" customWidth="1"/>
    <col min="9" max="9" width="6.7109375" style="84"/>
    <col min="10" max="10" width="10.5703125" style="84" customWidth="1"/>
    <col min="11" max="11" width="49.85546875" style="84" customWidth="1"/>
    <col min="12" max="16384" width="6.7109375" style="47"/>
  </cols>
  <sheetData>
    <row r="1" spans="1:13" ht="25.5" hidden="1" customHeight="1">
      <c r="A1" s="47" t="s">
        <v>290</v>
      </c>
      <c r="B1" s="47" t="s">
        <v>599</v>
      </c>
      <c r="C1" s="47" t="s">
        <v>599</v>
      </c>
      <c r="D1" s="47" t="s">
        <v>599</v>
      </c>
      <c r="E1" s="47" t="s">
        <v>599</v>
      </c>
      <c r="F1" s="47" t="s">
        <v>599</v>
      </c>
      <c r="G1" s="84" t="s">
        <v>599</v>
      </c>
      <c r="H1" s="84" t="s">
        <v>599</v>
      </c>
      <c r="J1" s="84" t="s">
        <v>599</v>
      </c>
      <c r="K1" s="84" t="s">
        <v>599</v>
      </c>
    </row>
    <row r="2" spans="1:13" ht="13.5" hidden="1" customHeight="1">
      <c r="A2" s="47" t="s">
        <v>291</v>
      </c>
      <c r="B2" s="47" t="s">
        <v>599</v>
      </c>
      <c r="C2" s="47" t="s">
        <v>599</v>
      </c>
      <c r="D2" s="47" t="s">
        <v>599</v>
      </c>
      <c r="E2" s="47" t="s">
        <v>599</v>
      </c>
      <c r="F2" s="47" t="s">
        <v>599</v>
      </c>
      <c r="G2" s="84" t="s">
        <v>599</v>
      </c>
      <c r="H2" s="84" t="s">
        <v>599</v>
      </c>
      <c r="J2" s="84" t="s">
        <v>599</v>
      </c>
      <c r="K2" s="84" t="s">
        <v>599</v>
      </c>
    </row>
    <row r="3" spans="1:13" ht="27" hidden="1" customHeight="1">
      <c r="A3" s="47" t="s">
        <v>292</v>
      </c>
      <c r="B3" s="47" t="s">
        <v>599</v>
      </c>
      <c r="C3" s="47" t="s">
        <v>599</v>
      </c>
      <c r="D3" s="47" t="s">
        <v>599</v>
      </c>
      <c r="E3" s="47" t="s">
        <v>599</v>
      </c>
      <c r="F3" s="47" t="s">
        <v>599</v>
      </c>
      <c r="G3" s="84" t="s">
        <v>599</v>
      </c>
      <c r="H3" s="84" t="s">
        <v>599</v>
      </c>
      <c r="J3" s="84" t="s">
        <v>599</v>
      </c>
      <c r="K3" s="84" t="s">
        <v>599</v>
      </c>
    </row>
    <row r="4" spans="1:13" ht="30" hidden="1" customHeight="1">
      <c r="A4" s="47" t="s">
        <v>294</v>
      </c>
      <c r="B4" s="47" t="s">
        <v>599</v>
      </c>
      <c r="C4" s="47" t="s">
        <v>599</v>
      </c>
      <c r="D4" s="47" t="s">
        <v>599</v>
      </c>
      <c r="E4" s="47" t="s">
        <v>599</v>
      </c>
      <c r="F4" s="47" t="s">
        <v>599</v>
      </c>
      <c r="G4" s="84" t="s">
        <v>599</v>
      </c>
      <c r="H4" s="84" t="s">
        <v>599</v>
      </c>
      <c r="J4" s="84" t="s">
        <v>599</v>
      </c>
      <c r="K4" s="84" t="s">
        <v>599</v>
      </c>
    </row>
    <row r="5" spans="1:13" ht="18" hidden="1" customHeight="1">
      <c r="A5" s="47" t="s">
        <v>599</v>
      </c>
      <c r="B5" s="47" t="s">
        <v>599</v>
      </c>
      <c r="C5" s="47" t="s">
        <v>599</v>
      </c>
      <c r="D5" s="47" t="s">
        <v>599</v>
      </c>
      <c r="E5" s="47" t="s">
        <v>599</v>
      </c>
      <c r="F5" s="47" t="s">
        <v>599</v>
      </c>
      <c r="G5" s="84" t="s">
        <v>599</v>
      </c>
      <c r="H5" s="84" t="s">
        <v>599</v>
      </c>
      <c r="J5" s="84" t="s">
        <v>599</v>
      </c>
      <c r="K5" s="84" t="s">
        <v>599</v>
      </c>
    </row>
    <row r="6" spans="1:13" ht="22.5" hidden="1" customHeight="1">
      <c r="A6" s="47" t="s">
        <v>599</v>
      </c>
      <c r="B6" s="47" t="s">
        <v>599</v>
      </c>
      <c r="C6" s="47" t="s">
        <v>599</v>
      </c>
      <c r="D6" s="47" t="s">
        <v>599</v>
      </c>
      <c r="E6" s="47" t="s">
        <v>599</v>
      </c>
      <c r="F6" s="47" t="s">
        <v>599</v>
      </c>
      <c r="G6" s="84" t="s">
        <v>599</v>
      </c>
      <c r="H6" s="84" t="s">
        <v>599</v>
      </c>
      <c r="J6" s="84" t="s">
        <v>599</v>
      </c>
      <c r="K6" s="84" t="s">
        <v>599</v>
      </c>
    </row>
    <row r="7" spans="1:13" ht="25.5" hidden="1" customHeight="1">
      <c r="A7" s="47" t="s">
        <v>599</v>
      </c>
      <c r="B7" s="47" t="s">
        <v>599</v>
      </c>
      <c r="C7" s="47" t="s">
        <v>599</v>
      </c>
      <c r="D7" s="47" t="s">
        <v>599</v>
      </c>
      <c r="E7" s="47" t="s">
        <v>599</v>
      </c>
      <c r="F7" s="47" t="s">
        <v>599</v>
      </c>
      <c r="G7" s="84" t="s">
        <v>599</v>
      </c>
      <c r="H7" s="84" t="s">
        <v>599</v>
      </c>
      <c r="J7" s="84" t="s">
        <v>599</v>
      </c>
      <c r="K7" s="84" t="s">
        <v>599</v>
      </c>
    </row>
    <row r="8" spans="1:13" ht="21" hidden="1" customHeight="1">
      <c r="A8" s="47" t="s">
        <v>599</v>
      </c>
      <c r="B8" s="47" t="s">
        <v>599</v>
      </c>
      <c r="C8" s="47" t="s">
        <v>599</v>
      </c>
      <c r="D8" s="47" t="s">
        <v>599</v>
      </c>
      <c r="E8" s="47" t="s">
        <v>599</v>
      </c>
      <c r="F8" s="47" t="s">
        <v>599</v>
      </c>
      <c r="G8" s="84" t="s">
        <v>599</v>
      </c>
      <c r="H8" s="84" t="s">
        <v>599</v>
      </c>
      <c r="J8" s="84" t="s">
        <v>599</v>
      </c>
      <c r="K8" s="84" t="s">
        <v>599</v>
      </c>
    </row>
    <row r="9" spans="1:13" ht="18" hidden="1" customHeight="1">
      <c r="A9" s="47" t="s">
        <v>599</v>
      </c>
      <c r="B9" s="47" t="s">
        <v>599</v>
      </c>
      <c r="C9" s="47" t="s">
        <v>599</v>
      </c>
      <c r="D9" s="47" t="s">
        <v>599</v>
      </c>
      <c r="E9" s="47" t="s">
        <v>599</v>
      </c>
      <c r="F9" s="47" t="s">
        <v>599</v>
      </c>
      <c r="G9" s="84" t="s">
        <v>599</v>
      </c>
      <c r="H9" s="84" t="s">
        <v>599</v>
      </c>
      <c r="J9" s="84" t="s">
        <v>599</v>
      </c>
      <c r="K9" s="84" t="s">
        <v>599</v>
      </c>
    </row>
    <row r="10" spans="1:13" ht="33" hidden="1" customHeight="1">
      <c r="A10" s="47" t="s">
        <v>599</v>
      </c>
      <c r="B10" s="47" t="s">
        <v>599</v>
      </c>
      <c r="C10" s="47" t="s">
        <v>599</v>
      </c>
      <c r="D10" s="47" t="s">
        <v>599</v>
      </c>
      <c r="E10" s="47" t="s">
        <v>599</v>
      </c>
      <c r="F10" s="47" t="s">
        <v>599</v>
      </c>
      <c r="G10" s="84" t="s">
        <v>599</v>
      </c>
      <c r="H10" s="84" t="s">
        <v>599</v>
      </c>
      <c r="J10" s="84" t="s">
        <v>599</v>
      </c>
      <c r="K10" s="84" t="s">
        <v>599</v>
      </c>
    </row>
    <row r="11" spans="1:13" ht="18.75" hidden="1" customHeight="1">
      <c r="A11" s="47" t="s">
        <v>599</v>
      </c>
      <c r="B11" s="47" t="s">
        <v>599</v>
      </c>
      <c r="C11" s="47" t="s">
        <v>599</v>
      </c>
      <c r="D11" s="47" t="s">
        <v>599</v>
      </c>
      <c r="E11" s="47" t="s">
        <v>599</v>
      </c>
      <c r="F11" s="47" t="s">
        <v>599</v>
      </c>
      <c r="G11" s="84" t="s">
        <v>599</v>
      </c>
      <c r="H11" s="84" t="s">
        <v>599</v>
      </c>
      <c r="J11" s="84" t="s">
        <v>599</v>
      </c>
      <c r="K11" s="84" t="s">
        <v>599</v>
      </c>
    </row>
    <row r="12" spans="1:13" ht="22.5" hidden="1" customHeight="1">
      <c r="A12" s="47" t="s">
        <v>599</v>
      </c>
      <c r="B12" s="47" t="s">
        <v>599</v>
      </c>
      <c r="C12" s="47" t="s">
        <v>599</v>
      </c>
      <c r="D12" s="47" t="s">
        <v>599</v>
      </c>
      <c r="E12" s="47" t="s">
        <v>599</v>
      </c>
      <c r="F12" s="47" t="s">
        <v>599</v>
      </c>
      <c r="G12" s="84" t="s">
        <v>599</v>
      </c>
      <c r="H12" s="84" t="s">
        <v>599</v>
      </c>
      <c r="J12" s="84" t="s">
        <v>599</v>
      </c>
      <c r="K12" s="84" t="s">
        <v>599</v>
      </c>
    </row>
    <row r="13" spans="1:13" ht="18" hidden="1" customHeight="1"/>
    <row r="14" spans="1:13" ht="33.75" customHeight="1">
      <c r="A14" s="407" t="s">
        <v>738</v>
      </c>
      <c r="B14" s="408"/>
      <c r="C14" s="408"/>
      <c r="D14" s="408"/>
      <c r="E14" s="408"/>
      <c r="F14" s="408"/>
      <c r="G14" s="408"/>
      <c r="H14" s="408"/>
      <c r="I14" s="408"/>
      <c r="J14" s="408"/>
      <c r="K14" s="408"/>
      <c r="L14" s="408"/>
    </row>
    <row r="15" spans="1:13" ht="21.75" customHeight="1">
      <c r="A15" s="406" t="s">
        <v>233</v>
      </c>
      <c r="B15" s="406" t="s">
        <v>295</v>
      </c>
      <c r="C15" s="49" t="s">
        <v>599</v>
      </c>
      <c r="D15" s="406" t="s">
        <v>296</v>
      </c>
      <c r="E15" s="49" t="s">
        <v>599</v>
      </c>
      <c r="F15" s="46" t="s">
        <v>599</v>
      </c>
      <c r="G15" s="85" t="s">
        <v>229</v>
      </c>
      <c r="H15" s="85"/>
      <c r="I15" s="85"/>
      <c r="J15" s="85" t="s">
        <v>230</v>
      </c>
      <c r="K15" s="85"/>
    </row>
    <row r="16" spans="1:13" ht="13.5" customHeight="1">
      <c r="A16" s="406"/>
      <c r="B16" s="406"/>
      <c r="C16" s="49" t="s">
        <v>599</v>
      </c>
      <c r="D16" s="406"/>
      <c r="E16" s="49" t="s">
        <v>599</v>
      </c>
      <c r="F16" s="46" t="s">
        <v>599</v>
      </c>
      <c r="G16" s="86"/>
      <c r="H16" s="86"/>
      <c r="I16" s="86"/>
      <c r="J16" s="86"/>
      <c r="K16" s="86"/>
      <c r="M16" s="188"/>
    </row>
    <row r="17" spans="1:13" ht="34.5" customHeight="1">
      <c r="A17" s="48" t="s">
        <v>506</v>
      </c>
      <c r="B17" s="47" t="str">
        <f t="shared" ref="B17:B43" ca="1" si="0">INDIRECT(CONCATENATE($A17,"!",A$1,))</f>
        <v>Tabell 0.0. Sammanfattning av den officiella statistiken över antal dödade personer i vägtrafiken. Åren 1960–2022.</v>
      </c>
      <c r="C17" s="49" t="s">
        <v>599</v>
      </c>
      <c r="D17" s="47" t="str">
        <f t="shared" ref="D17:D43" ca="1" si="1">INDIRECT(CONCATENATE($A17,"!",A$3,))</f>
        <v>Table 0.0. Summary of the number of persons killed in road traffic accidents according to official statistics. Years 1960–2022.</v>
      </c>
      <c r="E17" s="49" t="s">
        <v>599</v>
      </c>
      <c r="F17" s="46" t="s">
        <v>599</v>
      </c>
      <c r="G17" s="87" t="str">
        <f ca="1">MID(B17,1,11)</f>
        <v>Tabell 0.0.</v>
      </c>
      <c r="H17" s="88" t="str">
        <f t="shared" ref="H17:H35" ca="1" si="2">CONCATENATE(MID(B17,13,200)," ",C17)</f>
        <v>Sammanfattning av den officiella statistiken över antal dödade personer i vägtrafiken. Åren 1960–2022. –</v>
      </c>
      <c r="I17" s="191"/>
      <c r="J17" s="87" t="str">
        <f ca="1">MID(D17,1,10)</f>
        <v>Table 0.0.</v>
      </c>
      <c r="K17" s="88" t="str">
        <f t="shared" ref="K17:K43" ca="1" si="3">CONCATENATE(MID(D17,12,200)," ",E17)</f>
        <v>Summary of the number of persons killed in road traffic accidents according to official statistics. Years 1960–2022. –</v>
      </c>
      <c r="M17" s="188"/>
    </row>
    <row r="18" spans="1:13" ht="48.75" customHeight="1">
      <c r="A18" s="48" t="s">
        <v>289</v>
      </c>
      <c r="B18" s="47" t="str">
        <f t="shared" ca="1" si="0"/>
        <v xml:space="preserve">Tabell 1.1. Polisrapporterade vägtrafikolyckor med dödlig utgång eller svår personskada och därvid dödade och svårt skadade personer </v>
      </c>
      <c r="C18" s="47" t="str">
        <f t="shared" ref="C18:C43" ca="1" si="4">INDIRECT(CONCATENATE($A18,"!",A$2,))</f>
        <v>efter kön och län. År 2022.</v>
      </c>
      <c r="D18" s="47" t="str">
        <f t="shared" ca="1" si="1"/>
        <v xml:space="preserve">Table 1.1. Road traffic accidents with fatal and severe personal injury reported by the police including persons killed or severely injured, </v>
      </c>
      <c r="E18" s="47" t="str">
        <f t="shared" ref="E18:E43" ca="1" si="5">INDIRECT(CONCATENATE($A18,"!",A$4,))</f>
        <v>by sex and county. Year 2022.</v>
      </c>
      <c r="F18" s="47" t="s">
        <v>599</v>
      </c>
      <c r="G18" s="87" t="str">
        <f t="shared" ref="G18:G43" ca="1" si="6">MID(B18,1,11)</f>
        <v>Tabell 1.1.</v>
      </c>
      <c r="H18" s="88" t="str">
        <f t="shared" ca="1" si="2"/>
        <v>Polisrapporterade vägtrafikolyckor med dödlig utgång eller svår personskada och därvid dödade och svårt skadade personer  efter kön och län. År 2022.</v>
      </c>
      <c r="I18" s="88"/>
      <c r="J18" s="87" t="str">
        <f t="shared" ref="J18:J43" ca="1" si="7">MID(D18,1,10)</f>
        <v>Table 1.1.</v>
      </c>
      <c r="K18" s="88" t="str">
        <f t="shared" ca="1" si="3"/>
        <v>Road traffic accidents with fatal and severe personal injury reported by the police including persons killed or severely injured,  by sex and county. Year 2022.</v>
      </c>
      <c r="M18" s="188"/>
    </row>
    <row r="19" spans="1:13" ht="60" customHeight="1">
      <c r="A19" s="48" t="s">
        <v>293</v>
      </c>
      <c r="B19" s="47" t="str">
        <f t="shared" ca="1" si="0"/>
        <v xml:space="preserve">Tabell 1.2. Polisrapporterade vägtrafikolyckor med dödlig utgång eller svår personskada och därvid dödade och svårt skadade personer </v>
      </c>
      <c r="C19" s="47" t="str">
        <f t="shared" ca="1" si="4"/>
        <v>efter skadeföljd, kön och månad respektive veckodag och timme. År 2022.</v>
      </c>
      <c r="D19" s="47" t="str">
        <f t="shared" ca="1" si="1"/>
        <v xml:space="preserve">Table 1.2. Road traffic accidents with fatal and severe personal injury reported by the police including persons killed or severely injured </v>
      </c>
      <c r="E19" s="47" t="str">
        <f t="shared" ca="1" si="5"/>
        <v>by severity of injury, sex and month, weekday and hour. Year 2022.</v>
      </c>
      <c r="F19" s="47" t="s">
        <v>599</v>
      </c>
      <c r="G19" s="87" t="str">
        <f t="shared" ca="1" si="6"/>
        <v>Tabell 1.2.</v>
      </c>
      <c r="H19" s="88" t="str">
        <f t="shared" ca="1" si="2"/>
        <v>Polisrapporterade vägtrafikolyckor med dödlig utgång eller svår personskada och därvid dödade och svårt skadade personer  efter skadeföljd, kön och månad respektive veckodag och timme. År 2022.</v>
      </c>
      <c r="I19" s="88"/>
      <c r="J19" s="87" t="str">
        <f t="shared" ca="1" si="7"/>
        <v>Table 1.2.</v>
      </c>
      <c r="K19" s="88" t="str">
        <f t="shared" ca="1" si="3"/>
        <v>Road traffic accidents with fatal and severe personal injury reported by the police including persons killed or severely injured  by severity of injury, sex and month, weekday and hour. Year 2022.</v>
      </c>
      <c r="M19" s="188"/>
    </row>
    <row r="20" spans="1:13" ht="70.5" customHeight="1">
      <c r="A20" s="48" t="s">
        <v>299</v>
      </c>
      <c r="B20" s="47" t="str">
        <f t="shared" ca="1" si="0"/>
        <v>Tabell 1.3. Polisrapporterade vägtrafikolyckor med dödlig utgång eller svår personskada och därvid dödade och svårt skadade personer</v>
      </c>
      <c r="C20" s="47" t="str">
        <f t="shared" ca="1" si="4"/>
        <v xml:space="preserve"> efter kön, bebyggelsetyp, vägtyp, hastighetsbegränsning, väder, väglag och ljusförhållande. År 2022.</v>
      </c>
      <c r="D20" s="47" t="str">
        <f t="shared" ca="1" si="1"/>
        <v>Table 1.3. Road traffic accidents with fatal or severe personal injury reported by the police including persons killed or severely injured,</v>
      </c>
      <c r="E20" s="47" t="str">
        <f t="shared" ca="1" si="5"/>
        <v xml:space="preserve"> by sex,  traffic environment, road type, speed limit, type of area, weather, road condition and light conditions. Year 2022.</v>
      </c>
      <c r="F20" s="47" t="s">
        <v>599</v>
      </c>
      <c r="G20" s="87" t="str">
        <f t="shared" ca="1" si="6"/>
        <v>Tabell 1.3.</v>
      </c>
      <c r="H20" s="88" t="str">
        <f t="shared" ca="1" si="2"/>
        <v>Polisrapporterade vägtrafikolyckor med dödlig utgång eller svår personskada och därvid dödade och svårt skadade personer  efter kön, bebyggelsetyp, vägtyp, hastighetsbegränsning, väder, väglag och ljusförhållande. År 2022.</v>
      </c>
      <c r="I20" s="88"/>
      <c r="J20" s="87" t="str">
        <f t="shared" ca="1" si="7"/>
        <v>Table 1.3.</v>
      </c>
      <c r="K20" s="88" t="str">
        <f t="shared" ca="1" si="3"/>
        <v>Road traffic accidents with fatal or severe personal injury reported by the police including persons killed or severely injured,  by sex,  traffic environment, road type, speed limit, type of area, weather, road condition and light conditions. Year 2022.</v>
      </c>
    </row>
    <row r="21" spans="1:13" ht="53.25" customHeight="1">
      <c r="A21" s="48" t="s">
        <v>300</v>
      </c>
      <c r="B21" s="47" t="str">
        <f t="shared" ca="1" si="0"/>
        <v xml:space="preserve">Tabell 1.4. Polisrapporterade vägtrafikolyckor med dödlig utgång eller svår personskada och därvid dödade och svårt skadade personer fördelade </v>
      </c>
      <c r="C21" s="47" t="str">
        <f t="shared" ca="1" si="4"/>
        <v>efter de inblandade trafikelementen. År 2022.</v>
      </c>
      <c r="D21" s="47" t="str">
        <f t="shared" ca="1" si="1"/>
        <v>Table 1.4. Road traffic accidents with fatal or severe personal injury reported by the police including persons killed or severely injured, by</v>
      </c>
      <c r="E21" s="47" t="str">
        <f t="shared" ca="1" si="5"/>
        <v>involved type of traffic elements. Year 2022.</v>
      </c>
      <c r="F21" s="47" t="s">
        <v>599</v>
      </c>
      <c r="G21" s="87" t="str">
        <f t="shared" ca="1" si="6"/>
        <v>Tabell 1.4.</v>
      </c>
      <c r="H21" s="88" t="str">
        <f t="shared" ca="1" si="2"/>
        <v>Polisrapporterade vägtrafikolyckor med dödlig utgång eller svår personskada och därvid dödade och svårt skadade personer fördelade  efter de inblandade trafikelementen. År 2022.</v>
      </c>
      <c r="I21" s="88"/>
      <c r="J21" s="87" t="str">
        <f t="shared" ca="1" si="7"/>
        <v>Table 1.4.</v>
      </c>
      <c r="K21" s="88" t="str">
        <f t="shared" ca="1" si="3"/>
        <v>Road traffic accidents with fatal or severe personal injury reported by the police including persons killed or severely injured, by involved type of traffic elements. Year 2022.</v>
      </c>
    </row>
    <row r="22" spans="1:13" ht="56.25" customHeight="1">
      <c r="A22" s="48" t="s">
        <v>386</v>
      </c>
      <c r="B22" s="47" t="str">
        <f t="shared" ca="1" si="0"/>
        <v>Tabell 1.5. Polisrapporterade vägtrafikolyckor med dödlig utgång eller svår personskada, och därvid dödade och</v>
      </c>
      <c r="C22" s="47" t="str">
        <f t="shared" ca="1" si="4"/>
        <v>svårt skadade personer efter hastighet och vägtyp samt kvot per 100 olyckor. År 2022.</v>
      </c>
      <c r="D22" s="47" t="str">
        <f t="shared" ca="1" si="1"/>
        <v>Table 1.5. Road traffic accidents with fatal or severe personal injury reported by the police including persons killed</v>
      </c>
      <c r="E22" s="47" t="str">
        <f t="shared" ca="1" si="5"/>
        <v>and severely injured, by speed limit and type of road, and rate per 100 accidents. Year 2022.</v>
      </c>
      <c r="F22" s="47" t="s">
        <v>599</v>
      </c>
      <c r="G22" s="87" t="str">
        <f t="shared" ca="1" si="6"/>
        <v>Tabell 1.5.</v>
      </c>
      <c r="H22" s="88" t="str">
        <f t="shared" ca="1" si="2"/>
        <v>Polisrapporterade vägtrafikolyckor med dödlig utgång eller svår personskada, och därvid dödade och svårt skadade personer efter hastighet och vägtyp samt kvot per 100 olyckor. År 2022.</v>
      </c>
      <c r="I22" s="88"/>
      <c r="J22" s="87" t="str">
        <f t="shared" ca="1" si="7"/>
        <v>Table 1.5.</v>
      </c>
      <c r="K22" s="88" t="str">
        <f t="shared" ca="1" si="3"/>
        <v>Road traffic accidents with fatal or severe personal injury reported by the police including persons killed and severely injured, by speed limit and type of road, and rate per 100 accidents. Year 2022.</v>
      </c>
    </row>
    <row r="23" spans="1:13" ht="44.25" customHeight="1">
      <c r="A23" s="48" t="s">
        <v>389</v>
      </c>
      <c r="B23" s="47" t="str">
        <f t="shared" ca="1" si="0"/>
        <v>Tabell 2.1. Dödade personer vid polisrapporterade vägtrafikolyckor efter inblandade trafikelement, olyckstyp och län/storstad. År 2022.</v>
      </c>
      <c r="C23" s="47" t="str">
        <f t="shared" ca="1" si="4"/>
        <v xml:space="preserve"> </v>
      </c>
      <c r="D23" s="47" t="str">
        <f t="shared" ca="1" si="1"/>
        <v>Table 2.1. Persons killed in road traffic accidents reported by the police by traffic elements involved, type of accident and county/city. Year 2022.</v>
      </c>
      <c r="E23" s="47" t="str">
        <f t="shared" ca="1" si="5"/>
        <v xml:space="preserve"> </v>
      </c>
      <c r="F23" s="47" t="s">
        <v>599</v>
      </c>
      <c r="G23" s="87" t="str">
        <f t="shared" ca="1" si="6"/>
        <v>Tabell 2.1.</v>
      </c>
      <c r="H23" s="88" t="str">
        <f t="shared" ca="1" si="2"/>
        <v xml:space="preserve">Dödade personer vid polisrapporterade vägtrafikolyckor efter inblandade trafikelement, olyckstyp och län/storstad. År 2022.  </v>
      </c>
      <c r="I23" s="88"/>
      <c r="J23" s="87" t="str">
        <f t="shared" ca="1" si="7"/>
        <v>Table 2.1.</v>
      </c>
      <c r="K23" s="88" t="str">
        <f t="shared" ca="1" si="3"/>
        <v xml:space="preserve">Persons killed in road traffic accidents reported by the police by traffic elements involved, type of accident and county/city. Year 2022.  </v>
      </c>
    </row>
    <row r="24" spans="1:13" ht="54.75" customHeight="1">
      <c r="A24" s="48" t="s">
        <v>390</v>
      </c>
      <c r="B24" s="47" t="str">
        <f t="shared" ca="1" si="0"/>
        <v>Tabell 2.2. Dödade personer vid polisrapporterade vägtrafikolyckor efter inblandade trafikelement, olyckstyp och månad, veckodag och tid på dygnet. År 2022.</v>
      </c>
      <c r="C24" s="47" t="str">
        <f t="shared" ca="1" si="4"/>
        <v xml:space="preserve"> </v>
      </c>
      <c r="D24" s="47" t="str">
        <f t="shared" ca="1" si="1"/>
        <v>Table 2.2. Persons killed in road traffic accidents reported by the police by traffic elements involved, type of accident and month, day of the week and time of the day. Year 2022.</v>
      </c>
      <c r="E24" s="47" t="str">
        <f t="shared" ca="1" si="5"/>
        <v xml:space="preserve"> </v>
      </c>
      <c r="F24" s="47" t="s">
        <v>599</v>
      </c>
      <c r="G24" s="87" t="str">
        <f t="shared" ca="1" si="6"/>
        <v>Tabell 2.2.</v>
      </c>
      <c r="H24" s="88" t="str">
        <f t="shared" ca="1" si="2"/>
        <v xml:space="preserve">Dödade personer vid polisrapporterade vägtrafikolyckor efter inblandade trafikelement, olyckstyp och månad, veckodag och tid på dygnet. År 2022.  </v>
      </c>
      <c r="I24" s="88"/>
      <c r="J24" s="87" t="str">
        <f t="shared" ca="1" si="7"/>
        <v>Table 2.2.</v>
      </c>
      <c r="K24" s="88" t="str">
        <f t="shared" ca="1" si="3"/>
        <v xml:space="preserve">Persons killed in road traffic accidents reported by the police by traffic elements involved, type of accident and month, day of the week and time of the day. Year 2022.  </v>
      </c>
    </row>
    <row r="25" spans="1:13" ht="68.25" customHeight="1">
      <c r="A25" s="48" t="s">
        <v>391</v>
      </c>
      <c r="B25" s="47" t="str">
        <f t="shared" ca="1" si="0"/>
        <v xml:space="preserve">Tabell 2.3. Dödade personer vid polisrapporterade vägtrafikolyckor efter inblandade trafikelement, olyckstyp och  </v>
      </c>
      <c r="C25" s="47" t="str">
        <f t="shared" ca="1" si="4"/>
        <v>bebyggelsetyp, vägtyp, hastighetsbegränsning, område, väder, väglag och ljusförhållande. År 2022.</v>
      </c>
      <c r="D25" s="47" t="str">
        <f t="shared" ca="1" si="1"/>
        <v xml:space="preserve">Table 2.3. Persons killed in road traffic accidents reported by the police by traffic elements involved, type of accident and </v>
      </c>
      <c r="E25" s="47" t="str">
        <f t="shared" ca="1" si="5"/>
        <v xml:space="preserve"> traffic environment, road type, speed limit, type of area, weather, road condition and light conditions. Year 2022.</v>
      </c>
      <c r="F25" s="47" t="s">
        <v>599</v>
      </c>
      <c r="G25" s="87" t="str">
        <f t="shared" ca="1" si="6"/>
        <v>Tabell 2.3.</v>
      </c>
      <c r="H25" s="88" t="str">
        <f t="shared" ca="1" si="2"/>
        <v>Dödade personer vid polisrapporterade vägtrafikolyckor efter inblandade trafikelement, olyckstyp och   bebyggelsetyp, vägtyp, hastighetsbegränsning, område, väder, väglag och ljusförhållande. År 2022.</v>
      </c>
      <c r="I25" s="88"/>
      <c r="J25" s="87" t="str">
        <f t="shared" ca="1" si="7"/>
        <v>Table 2.3.</v>
      </c>
      <c r="K25" s="88" t="str">
        <f t="shared" ca="1" si="3"/>
        <v>Persons killed in road traffic accidents reported by the police by traffic elements involved, type of accident and   traffic environment, road type, speed limit, type of area, weather, road condition and light conditions. Year 2022.</v>
      </c>
    </row>
    <row r="26" spans="1:13" ht="48.75" customHeight="1">
      <c r="A26" s="48" t="s">
        <v>392</v>
      </c>
      <c r="B26" s="47" t="str">
        <f t="shared" ca="1" si="0"/>
        <v>Tabell 2.4. Dödade personer vid polisrapporterade vägtrafikolyckor efter inblandade trafikelement, olyckstyp och trafikantgrupp. År 2022.</v>
      </c>
      <c r="C26" s="47" t="str">
        <f t="shared" ca="1" si="4"/>
        <v xml:space="preserve"> </v>
      </c>
      <c r="D26" s="47" t="str">
        <f t="shared" ca="1" si="1"/>
        <v>Table 2.4. Persons killed in road traffic accidents reported by the police by traffic elements involved, type of accident and  road user. Year 2022.</v>
      </c>
      <c r="E26" s="47" t="str">
        <f t="shared" ca="1" si="5"/>
        <v xml:space="preserve"> </v>
      </c>
      <c r="F26" s="47" t="s">
        <v>599</v>
      </c>
      <c r="G26" s="87" t="str">
        <f t="shared" ca="1" si="6"/>
        <v>Tabell 2.4.</v>
      </c>
      <c r="H26" s="88" t="str">
        <f t="shared" ca="1" si="2"/>
        <v xml:space="preserve">Dödade personer vid polisrapporterade vägtrafikolyckor efter inblandade trafikelement, olyckstyp och trafikantgrupp. År 2022.  </v>
      </c>
      <c r="I26" s="88"/>
      <c r="J26" s="87" t="str">
        <f t="shared" ca="1" si="7"/>
        <v>Table 2.4.</v>
      </c>
      <c r="K26" s="88" t="str">
        <f t="shared" ca="1" si="3"/>
        <v xml:space="preserve">Persons killed in road traffic accidents reported by the police by traffic elements involved, type of accident and  road user. Year 2022.  </v>
      </c>
    </row>
    <row r="27" spans="1:13" ht="45" customHeight="1">
      <c r="A27" s="48" t="s">
        <v>393</v>
      </c>
      <c r="B27" s="47" t="str">
        <f t="shared" ca="1" si="0"/>
        <v>Tabell 3.1. Dödade personer vid polisrapporterade vägtrafikolyckor efter trafikantkategori och län/storstad. År 2022.</v>
      </c>
      <c r="C27" s="47" t="str">
        <f t="shared" ca="1" si="4"/>
        <v xml:space="preserve"> </v>
      </c>
      <c r="D27" s="47" t="str">
        <f t="shared" ca="1" si="1"/>
        <v>Table 3.1. Persons killed in road traffic accidents reported by the police, by group of road users and county/city. Year 2022.</v>
      </c>
      <c r="E27" s="47" t="str">
        <f t="shared" ca="1" si="5"/>
        <v xml:space="preserve"> </v>
      </c>
      <c r="F27" s="47" t="s">
        <v>599</v>
      </c>
      <c r="G27" s="87" t="str">
        <f t="shared" ca="1" si="6"/>
        <v>Tabell 3.1.</v>
      </c>
      <c r="H27" s="88" t="str">
        <f t="shared" ca="1" si="2"/>
        <v xml:space="preserve">Dödade personer vid polisrapporterade vägtrafikolyckor efter trafikantkategori och län/storstad. År 2022.  </v>
      </c>
      <c r="I27" s="88"/>
      <c r="J27" s="87" t="str">
        <f t="shared" ca="1" si="7"/>
        <v>Table 3.1.</v>
      </c>
      <c r="K27" s="88" t="str">
        <f t="shared" ca="1" si="3"/>
        <v xml:space="preserve">Persons killed in road traffic accidents reported by the police, by group of road users and county/city. Year 2022.  </v>
      </c>
    </row>
    <row r="28" spans="1:13" ht="54.75" customHeight="1">
      <c r="A28" s="48" t="s">
        <v>394</v>
      </c>
      <c r="B28" s="47" t="str">
        <f t="shared" ca="1" si="0"/>
        <v>Tabell 3.2. Dödade personer vid polisrapporterade vägtrafikolyckor efter trafikantkategori och månad, veckodag respektive tid på dygnet. År 2022.</v>
      </c>
      <c r="C28" s="47" t="str">
        <f t="shared" ca="1" si="4"/>
        <v xml:space="preserve"> </v>
      </c>
      <c r="D28" s="47" t="str">
        <f t="shared" ca="1" si="1"/>
        <v>Table 3.2. Persons killed in road traffic accidents reported by the police, by group of road users and month, day of week and time of day. Year 2022.</v>
      </c>
      <c r="E28" s="47" t="str">
        <f t="shared" ca="1" si="5"/>
        <v xml:space="preserve"> </v>
      </c>
      <c r="F28" s="47" t="s">
        <v>599</v>
      </c>
      <c r="G28" s="87" t="str">
        <f t="shared" ca="1" si="6"/>
        <v>Tabell 3.2.</v>
      </c>
      <c r="H28" s="88" t="str">
        <f t="shared" ca="1" si="2"/>
        <v xml:space="preserve">Dödade personer vid polisrapporterade vägtrafikolyckor efter trafikantkategori och månad, veckodag respektive tid på dygnet. År 2022.  </v>
      </c>
      <c r="I28" s="88"/>
      <c r="J28" s="87" t="str">
        <f t="shared" ca="1" si="7"/>
        <v>Table 3.2.</v>
      </c>
      <c r="K28" s="88" t="str">
        <f t="shared" ca="1" si="3"/>
        <v xml:space="preserve">Persons killed in road traffic accidents reported by the police, by group of road users and month, day of week and time of day. Year 2022.  </v>
      </c>
    </row>
    <row r="29" spans="1:13" ht="57" customHeight="1">
      <c r="A29" s="48" t="s">
        <v>395</v>
      </c>
      <c r="B29" s="47" t="str">
        <f t="shared" ca="1" si="0"/>
        <v>Tabell 3.3. Dödade personer vid polisrapporterade vägtrafikolyckor efter trafikantkategori och bebyggelsetyp, vägtyp, hastighetsbegränsning, område, väder, väglag och ljusförhållande. År 2022.</v>
      </c>
      <c r="C29" s="47" t="str">
        <f t="shared" ca="1" si="4"/>
        <v xml:space="preserve"> </v>
      </c>
      <c r="D29" s="47" t="str">
        <f t="shared" ca="1" si="1"/>
        <v>Table 3.3. Persons killed in road traffic accidents reported by the police by group of road users and  traffic environment, road type, speed limit, type of area, weather, road condition and light conditions. Year 2022.</v>
      </c>
      <c r="E29" s="47" t="str">
        <f t="shared" ca="1" si="5"/>
        <v xml:space="preserve"> </v>
      </c>
      <c r="F29" s="47" t="s">
        <v>599</v>
      </c>
      <c r="G29" s="87" t="str">
        <f t="shared" ca="1" si="6"/>
        <v>Tabell 3.3.</v>
      </c>
      <c r="H29" s="88" t="str">
        <f t="shared" ca="1" si="2"/>
        <v xml:space="preserve">Dödade personer vid polisrapporterade vägtrafikolyckor efter trafikantkategori och bebyggelsetyp, vägtyp, hastighetsbegränsning, område, väder, väglag och ljusförhållande. År 2022.  </v>
      </c>
      <c r="I29" s="88"/>
      <c r="J29" s="87" t="str">
        <f t="shared" ca="1" si="7"/>
        <v>Table 3.3.</v>
      </c>
      <c r="K29" s="88" t="str">
        <f t="shared" ca="1" si="3"/>
        <v xml:space="preserve">Persons killed in road traffic accidents reported by the police by group of road users and  traffic environment, road type, speed limit, type of area, weather, road condition and light conditions. Yea  </v>
      </c>
    </row>
    <row r="30" spans="1:13" ht="40.5" customHeight="1">
      <c r="A30" s="48" t="s">
        <v>298</v>
      </c>
      <c r="B30" s="47" t="str">
        <f t="shared" ca="1" si="0"/>
        <v>Tabell 4.1. Dödade, svårt och lindrigt skadade personer vid polisrapporterade vägtrafikolyckor efter ålder och län/storstad. År 2022.</v>
      </c>
      <c r="C30" s="47" t="str">
        <f t="shared" ca="1" si="4"/>
        <v xml:space="preserve"> </v>
      </c>
      <c r="D30" s="47" t="str">
        <f t="shared" ca="1" si="1"/>
        <v>Table 4.1. Persons killed, severely and slightly injured in road traffic accidents reported by the police by age and county/city. Year 2022.</v>
      </c>
      <c r="E30" s="47" t="str">
        <f t="shared" ca="1" si="5"/>
        <v xml:space="preserve"> </v>
      </c>
      <c r="F30" s="47" t="s">
        <v>599</v>
      </c>
      <c r="G30" s="87" t="str">
        <f t="shared" ca="1" si="6"/>
        <v>Tabell 4.1.</v>
      </c>
      <c r="H30" s="88" t="str">
        <f t="shared" ca="1" si="2"/>
        <v xml:space="preserve">Dödade, svårt och lindrigt skadade personer vid polisrapporterade vägtrafikolyckor efter ålder och län/storstad. År 2022.  </v>
      </c>
      <c r="I30" s="88"/>
      <c r="J30" s="87" t="str">
        <f t="shared" ca="1" si="7"/>
        <v>Table 4.1.</v>
      </c>
      <c r="K30" s="88" t="str">
        <f t="shared" ca="1" si="3"/>
        <v xml:space="preserve">Persons killed, severely and slightly injured in road traffic accidents reported by the police by age and county/city. Year 2022.  </v>
      </c>
    </row>
    <row r="31" spans="1:13" ht="45.75" customHeight="1">
      <c r="A31" s="48" t="s">
        <v>297</v>
      </c>
      <c r="B31" s="47" t="str">
        <f t="shared" ca="1" si="0"/>
        <v>Tabell 4.2. Dödade, svårt och lindrigt skadade personer vid polisrapporterade vägtrafikolyckor efter ålder, trafikantgrupp och kön. År 2022.</v>
      </c>
      <c r="C31" s="47" t="str">
        <f t="shared" ca="1" si="4"/>
        <v xml:space="preserve"> </v>
      </c>
      <c r="D31" s="47" t="str">
        <f t="shared" ca="1" si="1"/>
        <v>Table 4.2. Persons killed, severely and slightly injured in road traffic accidents reported by the police by age, group of road users and sex. Year 2022.</v>
      </c>
      <c r="E31" s="47" t="str">
        <f t="shared" ca="1" si="5"/>
        <v xml:space="preserve"> </v>
      </c>
      <c r="F31" s="47" t="s">
        <v>599</v>
      </c>
      <c r="G31" s="87" t="str">
        <f t="shared" ca="1" si="6"/>
        <v>Tabell 4.2.</v>
      </c>
      <c r="H31" s="88" t="str">
        <f t="shared" ca="1" si="2"/>
        <v xml:space="preserve">Dödade, svårt och lindrigt skadade personer vid polisrapporterade vägtrafikolyckor efter ålder, trafikantgrupp och kön. År 2022.  </v>
      </c>
      <c r="I31" s="88"/>
      <c r="J31" s="87" t="str">
        <f t="shared" ca="1" si="7"/>
        <v>Table 4.2.</v>
      </c>
      <c r="K31" s="88" t="str">
        <f t="shared" ca="1" si="3"/>
        <v xml:space="preserve">Persons killed, severely and slightly injured in road traffic accidents reported by the police by age, group of road users and sex. Year 2022.  </v>
      </c>
    </row>
    <row r="32" spans="1:13" ht="42" customHeight="1">
      <c r="A32" s="48" t="s">
        <v>396</v>
      </c>
      <c r="B32" s="47" t="str">
        <f t="shared" ca="1" si="0"/>
        <v>Tabell 5.1. Dödade personer vid polisrapporterade vägtrafikolyckor efter veckodag, månad och klockslag. År 2022.</v>
      </c>
      <c r="C32" s="47" t="str">
        <f t="shared" ca="1" si="4"/>
        <v xml:space="preserve"> </v>
      </c>
      <c r="D32" s="47" t="str">
        <f t="shared" ca="1" si="1"/>
        <v>Table 5.1. Persons killed in road traffic accidents reported by the police by day of the week, month and hour. Year 2022.</v>
      </c>
      <c r="E32" s="47" t="str">
        <f t="shared" ca="1" si="5"/>
        <v xml:space="preserve"> </v>
      </c>
      <c r="F32" s="47" t="s">
        <v>599</v>
      </c>
      <c r="G32" s="87" t="str">
        <f t="shared" ca="1" si="6"/>
        <v>Tabell 5.1.</v>
      </c>
      <c r="H32" s="88" t="str">
        <f t="shared" ca="1" si="2"/>
        <v xml:space="preserve">Dödade personer vid polisrapporterade vägtrafikolyckor efter veckodag, månad och klockslag. År 2022.  </v>
      </c>
      <c r="I32" s="88"/>
      <c r="J32" s="87" t="str">
        <f t="shared" ca="1" si="7"/>
        <v>Table 5.1.</v>
      </c>
      <c r="K32" s="88" t="str">
        <f t="shared" ca="1" si="3"/>
        <v xml:space="preserve">Persons killed in road traffic accidents reported by the police by day of the week, month and hour. Year 2022.  </v>
      </c>
    </row>
    <row r="33" spans="1:11" ht="59.25" customHeight="1">
      <c r="A33" s="48" t="s">
        <v>397</v>
      </c>
      <c r="B33" s="47" t="str">
        <f t="shared" ca="1" si="0"/>
        <v>Tabell 5.2. Dödade och svårt skadade personer samt antal trafikelement vid polisrapporterade vägtrafikolyckor med dödlig eller svår personskada efter bebyggelsetyp</v>
      </c>
      <c r="C33" s="47" t="str">
        <f t="shared" ca="1" si="4"/>
        <v>och trafikelement. År 2022.</v>
      </c>
      <c r="D33" s="47" t="str">
        <f t="shared" ca="1" si="1"/>
        <v>Table 5.2. Persons killed and severely injured and number of traffic elements in road traffic accidents reported by the police including fatal or severe personal injury</v>
      </c>
      <c r="E33" s="47" t="str">
        <f t="shared" ca="1" si="5"/>
        <v>by traffic environment and traffic element. Year 2022.</v>
      </c>
      <c r="F33" s="47" t="s">
        <v>599</v>
      </c>
      <c r="G33" s="87" t="str">
        <f t="shared" ca="1" si="6"/>
        <v>Tabell 5.2.</v>
      </c>
      <c r="H33" s="88" t="str">
        <f t="shared" ca="1" si="2"/>
        <v>Dödade och svårt skadade personer samt antal trafikelement vid polisrapporterade vägtrafikolyckor med dödlig eller svår personskada efter bebyggelsetyp och trafikelement. År 2022.</v>
      </c>
      <c r="I33" s="88"/>
      <c r="J33" s="87" t="str">
        <f t="shared" ca="1" si="7"/>
        <v>Table 5.2.</v>
      </c>
      <c r="K33" s="88" t="str">
        <f t="shared" ca="1" si="3"/>
        <v>Persons killed and severely injured and number of traffic elements in road traffic accidents reported by the police including fatal or severe personal injury by traffic environment and traffic element. Year 2022.</v>
      </c>
    </row>
    <row r="34" spans="1:11" ht="43.5" customHeight="1">
      <c r="A34" s="48" t="s">
        <v>398</v>
      </c>
      <c r="B34" s="47" t="str">
        <f t="shared" ca="1" si="0"/>
        <v>Tabell 5.3. Dödade förare av motorfordon vid polisrapporterade olyckor efter promillehalt i lårblodet. År 2022.</v>
      </c>
      <c r="C34" s="47" t="str">
        <f t="shared" ca="1" si="4"/>
        <v xml:space="preserve"> </v>
      </c>
      <c r="D34" s="47" t="str">
        <f t="shared" ca="1" si="1"/>
        <v xml:space="preserve">Table 5.3. Drivers of vehicles killed in road traffic accidents reported by the police </v>
      </c>
      <c r="E34" s="47" t="str">
        <f t="shared" ca="1" si="5"/>
        <v>by blood alcohol concentration (per mille). Year 2022.</v>
      </c>
      <c r="F34" s="47" t="s">
        <v>599</v>
      </c>
      <c r="G34" s="87" t="str">
        <f t="shared" ca="1" si="6"/>
        <v>Tabell 5.3.</v>
      </c>
      <c r="H34" s="88" t="str">
        <f t="shared" ca="1" si="2"/>
        <v xml:space="preserve">Dödade förare av motorfordon vid polisrapporterade olyckor efter promillehalt i lårblodet. År 2022.  </v>
      </c>
      <c r="I34" s="88"/>
      <c r="J34" s="87" t="str">
        <f t="shared" ca="1" si="7"/>
        <v>Table 5.3.</v>
      </c>
      <c r="K34" s="88" t="str">
        <f t="shared" ca="1" si="3"/>
        <v>Drivers of vehicles killed in road traffic accidents reported by the police  by blood alcohol concentration (per mille). Year 2022.</v>
      </c>
    </row>
    <row r="35" spans="1:11" ht="56.25" customHeight="1">
      <c r="A35" s="48" t="s">
        <v>399</v>
      </c>
      <c r="B35" s="47" t="str">
        <f t="shared" ca="1" si="0"/>
        <v>Tabell 5.4. Dödade förare av motorfordon vid polisrapporterade olyckor efter promillehalt samt</v>
      </c>
      <c r="C35" s="47" t="str">
        <f t="shared" ca="1" si="4"/>
        <v xml:space="preserve"> andel med otillåten mängd alkohol i lårblodet. Åren 2006 –2022 samt totalt för perioden.</v>
      </c>
      <c r="D35" s="47" t="str">
        <f t="shared" ca="1" si="1"/>
        <v>Table 5.4. Drivers of vehicles killed in road traffic accidents reported by the police by blood alcohol concentration and</v>
      </c>
      <c r="E35" s="47" t="str">
        <f t="shared" ca="1" si="5"/>
        <v xml:space="preserve"> share with too high alcohol blood concentration. Years 2006 –2022 and totally for the period.</v>
      </c>
      <c r="F35" s="47" t="s">
        <v>599</v>
      </c>
      <c r="G35" s="87" t="str">
        <f t="shared" ca="1" si="6"/>
        <v>Tabell 5.4.</v>
      </c>
      <c r="H35" s="88" t="str">
        <f t="shared" ca="1" si="2"/>
        <v>Dödade förare av motorfordon vid polisrapporterade olyckor efter promillehalt samt  andel med otillåten mängd alkohol i lårblodet. Åren 2006 –2022 samt totalt för perioden.</v>
      </c>
      <c r="I35" s="88"/>
      <c r="J35" s="87" t="str">
        <f t="shared" ca="1" si="7"/>
        <v>Table 5.4.</v>
      </c>
      <c r="K35" s="88" t="str">
        <f t="shared" ca="1" si="3"/>
        <v>Drivers of vehicles killed in road traffic accidents reported by the police by blood alcohol concentration and  share with too high alcohol blood concentration. Years 2006 –2022 and totally for the period.</v>
      </c>
    </row>
    <row r="36" spans="1:11" ht="58.5" customHeight="1">
      <c r="A36" s="47" t="s">
        <v>301</v>
      </c>
      <c r="B36" s="47" t="str">
        <f t="shared" ca="1" si="0"/>
        <v>Tabell 6.1. Polisrapporterade vägtrafikolyckor med dödlig utgång, svår och lindrig personskada och</v>
      </c>
      <c r="C36" s="47" t="str">
        <f t="shared" ca="1" si="4"/>
        <v>därvid dödade, svårt och lindrigt skadade personer efter skadeföljd. Åren 1960–2022.</v>
      </c>
      <c r="D36" s="47" t="str">
        <f t="shared" ca="1" si="1"/>
        <v xml:space="preserve">Table 6.1. Road traffic accidents with fatal, severe and slight personal injury reported by the police including persons </v>
      </c>
      <c r="E36" s="47" t="str">
        <f t="shared" ca="1" si="5"/>
        <v>killed, severely and slightly injured, by severity of injury. Years 1960–2022.</v>
      </c>
      <c r="F36" s="47" t="s">
        <v>599</v>
      </c>
      <c r="G36" s="87" t="str">
        <f t="shared" ca="1" si="6"/>
        <v>Tabell 6.1.</v>
      </c>
      <c r="H36" s="88" t="str">
        <f t="shared" ref="H36:H41" ca="1" si="8">CONCATENATE(MID(B36,13,200)," ",C36)</f>
        <v>Polisrapporterade vägtrafikolyckor med dödlig utgång, svår och lindrig personskada och därvid dödade, svårt och lindrigt skadade personer efter skadeföljd. Åren 1960–2022.</v>
      </c>
      <c r="I36" s="88"/>
      <c r="J36" s="87" t="str">
        <f t="shared" ca="1" si="7"/>
        <v>Table 6.1.</v>
      </c>
      <c r="K36" s="88" t="str">
        <f t="shared" ca="1" si="3"/>
        <v>Road traffic accidents with fatal, severe and slight personal injury reported by the police including persons  killed, severely and slightly injured, by severity of injury. Years 1960–2022.</v>
      </c>
    </row>
    <row r="37" spans="1:11" ht="46.5" customHeight="1">
      <c r="A37" s="47" t="s">
        <v>303</v>
      </c>
      <c r="B37" s="47" t="str">
        <f t="shared" ca="1" si="0"/>
        <v>Tabell 6.2. Dödade, svårt och lindrigt skadade personer vid polisrapporterade vägtrafikolyckor fördelade efter</v>
      </c>
      <c r="C37" s="47" t="str">
        <f t="shared" ca="1" si="4"/>
        <v>trafikantgrupp. Åren 1960–2022.</v>
      </c>
      <c r="D37" s="47" t="str">
        <f t="shared" ca="1" si="1"/>
        <v xml:space="preserve">Table 6.2. Persons killed, severely and slightly injured in road traffic accidents reported by the police, by groups </v>
      </c>
      <c r="E37" s="47" t="str">
        <f t="shared" ca="1" si="5"/>
        <v>of road users. Years 1960–2022.</v>
      </c>
      <c r="F37" s="47" t="s">
        <v>599</v>
      </c>
      <c r="G37" s="87" t="str">
        <f t="shared" ca="1" si="6"/>
        <v>Tabell 6.2.</v>
      </c>
      <c r="H37" s="88" t="str">
        <f t="shared" ca="1" si="8"/>
        <v>Dödade, svårt och lindrigt skadade personer vid polisrapporterade vägtrafikolyckor fördelade efter trafikantgrupp. Åren 1960–2022.</v>
      </c>
      <c r="I37" s="88"/>
      <c r="J37" s="87" t="str">
        <f t="shared" ca="1" si="7"/>
        <v>Table 6.2.</v>
      </c>
      <c r="K37" s="88" t="str">
        <f t="shared" ca="1" si="3"/>
        <v>Persons killed, severely and slightly injured in road traffic accidents reported by the police, by groups  of road users. Years 1960–2022.</v>
      </c>
    </row>
    <row r="38" spans="1:11" ht="33.75" customHeight="1">
      <c r="A38" s="47" t="s">
        <v>304</v>
      </c>
      <c r="B38" s="47" t="str">
        <f t="shared" ca="1" si="0"/>
        <v>Tabell 6.3. Dödade personer vid polisrapporterade vägtrafikolyckor, per län/storstad. Åren 1985 – 2022.</v>
      </c>
      <c r="C38" s="47" t="str">
        <f t="shared" ca="1" si="4"/>
        <v xml:space="preserve"> </v>
      </c>
      <c r="D38" s="47" t="str">
        <f t="shared" ca="1" si="1"/>
        <v>Table 6.3. Persons killed in road traffic accidents reported by the police, by county/city. Years 1985 – 2022.</v>
      </c>
      <c r="E38" s="47" t="str">
        <f t="shared" ca="1" si="5"/>
        <v xml:space="preserve"> </v>
      </c>
      <c r="F38" s="47" t="s">
        <v>599</v>
      </c>
      <c r="G38" s="87" t="str">
        <f t="shared" ca="1" si="6"/>
        <v>Tabell 6.3.</v>
      </c>
      <c r="H38" s="88" t="str">
        <f t="shared" ca="1" si="8"/>
        <v xml:space="preserve">Dödade personer vid polisrapporterade vägtrafikolyckor, per län/storstad. Åren 1985 – 2022.  </v>
      </c>
      <c r="I38" s="88"/>
      <c r="J38" s="87" t="str">
        <f t="shared" ca="1" si="7"/>
        <v>Table 6.3.</v>
      </c>
      <c r="K38" s="88" t="str">
        <f t="shared" ca="1" si="3"/>
        <v xml:space="preserve">Persons killed in road traffic accidents reported by the police, by county/city. Years 1985 – 2022.  </v>
      </c>
    </row>
    <row r="39" spans="1:11" ht="42.75" customHeight="1">
      <c r="A39" s="47" t="s">
        <v>305</v>
      </c>
      <c r="B39" s="47" t="str">
        <f t="shared" ca="1" si="0"/>
        <v>Tabell 6.4. Dödade personer vid polisrapporterade vägtrafikolyckor, antal dödade per 100 000 invånare och per län/storstad. Åren 1985–2022.</v>
      </c>
      <c r="C39" s="47" t="str">
        <f t="shared" ca="1" si="4"/>
        <v xml:space="preserve"> </v>
      </c>
      <c r="D39" s="47" t="str">
        <f t="shared" ca="1" si="1"/>
        <v>Table 6.4. Persons killed in road traffic accidents reported by the police, persons killed per 100 000 inhabitants and by county/city. Years 1985–2022.</v>
      </c>
      <c r="E39" s="47" t="str">
        <f t="shared" ca="1" si="5"/>
        <v xml:space="preserve"> </v>
      </c>
      <c r="F39" s="47" t="s">
        <v>599</v>
      </c>
      <c r="G39" s="87" t="str">
        <f t="shared" ca="1" si="6"/>
        <v>Tabell 6.4.</v>
      </c>
      <c r="H39" s="88" t="str">
        <f t="shared" ca="1" si="8"/>
        <v xml:space="preserve">Dödade personer vid polisrapporterade vägtrafikolyckor, antal dödade per 100 000 invånare och per län/storstad. Åren 1985–2022.  </v>
      </c>
      <c r="I39" s="88"/>
      <c r="J39" s="87" t="str">
        <f t="shared" ca="1" si="7"/>
        <v>Table 6.4.</v>
      </c>
      <c r="K39" s="88" t="str">
        <f t="shared" ca="1" si="3"/>
        <v xml:space="preserve">Persons killed in road traffic accidents reported by the police, persons killed per 100 000 inhabitants and by county/city. Years 1985–2022.  </v>
      </c>
    </row>
    <row r="40" spans="1:11" ht="45" customHeight="1">
      <c r="A40" s="47" t="s">
        <v>314</v>
      </c>
      <c r="B40" s="47" t="str">
        <f t="shared" ca="1" si="0"/>
        <v>Tabell 6.5. Dödade personer vid polisrapporterade vägtrafikolyckor efter kön, årstid, del av vecka och del av dygn. År 1985–2022.</v>
      </c>
      <c r="C40" s="47" t="str">
        <f t="shared" ca="1" si="4"/>
        <v xml:space="preserve"> </v>
      </c>
      <c r="D40" s="47" t="str">
        <f t="shared" ca="1" si="1"/>
        <v>Table 6.5. Persons killed in road traffic accidents reported by the police by sex, time of year, time of week and time of day. Years 1985–2022.</v>
      </c>
      <c r="E40" s="47" t="str">
        <f t="shared" ca="1" si="5"/>
        <v xml:space="preserve"> </v>
      </c>
      <c r="F40" s="47" t="s">
        <v>599</v>
      </c>
      <c r="G40" s="87" t="str">
        <f t="shared" ca="1" si="6"/>
        <v>Tabell 6.5.</v>
      </c>
      <c r="H40" s="88" t="str">
        <f t="shared" ca="1" si="8"/>
        <v xml:space="preserve">Dödade personer vid polisrapporterade vägtrafikolyckor efter kön, årstid, del av vecka och del av dygn. År 1985–2022.  </v>
      </c>
      <c r="I40" s="88"/>
      <c r="J40" s="87" t="str">
        <f t="shared" ca="1" si="7"/>
        <v>Table 6.5.</v>
      </c>
      <c r="K40" s="88" t="str">
        <f t="shared" ca="1" si="3"/>
        <v xml:space="preserve">Persons killed in road traffic accidents reported by the police by sex, time of year, time of week and time of day. Years 1985–2022.  </v>
      </c>
    </row>
    <row r="41" spans="1:11" ht="60.75" customHeight="1">
      <c r="A41" s="47" t="s">
        <v>400</v>
      </c>
      <c r="B41" s="47" t="str">
        <f t="shared" ca="1" si="0"/>
        <v>Tabell 6.6. Dödade personer vid polisrapporterade vägtrafikolyckor efter åldersgrupp samt risk uttryckt som antal dödade</v>
      </c>
      <c r="C41" s="47" t="str">
        <f t="shared" ca="1" si="4"/>
        <v>per 100 000 invånare i samma grupp. Åren 1985 – 2022.</v>
      </c>
      <c r="D41" s="47" t="str">
        <f t="shared" ca="1" si="1"/>
        <v>Table 6.6. Persons killed in road traffic accidents reported by the police by age group and risk expressed as number of killed persons</v>
      </c>
      <c r="E41" s="47" t="str">
        <f t="shared" ca="1" si="5"/>
        <v>by 100 000 inhabitants in the same age group. Years 1985 – 2022.</v>
      </c>
      <c r="F41" s="47" t="s">
        <v>599</v>
      </c>
      <c r="G41" s="87" t="str">
        <f t="shared" ca="1" si="6"/>
        <v>Tabell 6.6.</v>
      </c>
      <c r="H41" s="88" t="str">
        <f t="shared" ca="1" si="8"/>
        <v>Dödade personer vid polisrapporterade vägtrafikolyckor efter åldersgrupp samt risk uttryckt som antal dödade per 100 000 invånare i samma grupp. Åren 1985 – 2022.</v>
      </c>
      <c r="I41" s="88"/>
      <c r="J41" s="87" t="str">
        <f t="shared" ca="1" si="7"/>
        <v>Table 6.6.</v>
      </c>
      <c r="K41" s="88" t="str">
        <f t="shared" ca="1" si="3"/>
        <v>Persons killed in road traffic accidents reported by the police by age group and risk expressed as number of killed persons by 100 000 inhabitants in the same age group. Years 1985 – 2022.</v>
      </c>
    </row>
    <row r="42" spans="1:11" ht="34.5" customHeight="1">
      <c r="A42" s="47" t="s">
        <v>401</v>
      </c>
      <c r="B42" s="47" t="str">
        <f t="shared" ca="1" si="0"/>
        <v>Tabell 7.1. Dödade personer i vägtrafikolyckor inom EU samt några andra länder. Åren 2000–2021.</v>
      </c>
      <c r="C42" s="47" t="str">
        <f t="shared" ca="1" si="4"/>
        <v xml:space="preserve"> </v>
      </c>
      <c r="D42" s="47" t="str">
        <f t="shared" ca="1" si="1"/>
        <v>Table 7.1. Persons killed in road traffic accidents in EU and some other countries. Years 2000–2021.</v>
      </c>
      <c r="E42" s="47" t="str">
        <f t="shared" ca="1" si="5"/>
        <v xml:space="preserve"> </v>
      </c>
      <c r="F42" s="47" t="s">
        <v>599</v>
      </c>
      <c r="G42" s="87" t="str">
        <f t="shared" ca="1" si="6"/>
        <v>Tabell 7.1.</v>
      </c>
      <c r="H42" s="88" t="str">
        <f ca="1">CONCATENATE(MID(B42,13,200)," ",C42)</f>
        <v xml:space="preserve">Dödade personer i vägtrafikolyckor inom EU samt några andra länder. Åren 2000–2021.  </v>
      </c>
      <c r="I42" s="88"/>
      <c r="J42" s="87" t="str">
        <f t="shared" ca="1" si="7"/>
        <v>Table 7.1.</v>
      </c>
      <c r="K42" s="88" t="str">
        <f t="shared" ca="1" si="3"/>
        <v xml:space="preserve">Persons killed in road traffic accidents in EU and some other countries. Years 2000–2021.  </v>
      </c>
    </row>
    <row r="43" spans="1:11" ht="45.75" customHeight="1">
      <c r="A43" s="47" t="s">
        <v>402</v>
      </c>
      <c r="B43" s="47" t="str">
        <f t="shared" ca="1" si="0"/>
        <v>Tabell 7.2. Dödade personer i vägtrafikolyckor per 100 000 invånare inom EU samt några andra länder. Åren 2000–2021.</v>
      </c>
      <c r="C43" s="47" t="str">
        <f t="shared" ca="1" si="4"/>
        <v xml:space="preserve"> </v>
      </c>
      <c r="D43" s="47" t="str">
        <f t="shared" ca="1" si="1"/>
        <v>Table 7.2. Persons killed in road traffic accidents per 100,000 inhabitants in EU and some other countries. Years 2000–2021.</v>
      </c>
      <c r="E43" s="47" t="str">
        <f t="shared" ca="1" si="5"/>
        <v xml:space="preserve"> </v>
      </c>
      <c r="F43" s="47" t="s">
        <v>599</v>
      </c>
      <c r="G43" s="87" t="str">
        <f t="shared" ca="1" si="6"/>
        <v>Tabell 7.2.</v>
      </c>
      <c r="H43" s="88" t="str">
        <f ca="1">CONCATENATE(MID(B43,13,200)," ",C43)</f>
        <v xml:space="preserve">Dödade personer i vägtrafikolyckor per 100 000 invånare inom EU samt några andra länder. Åren 2000–2021.  </v>
      </c>
      <c r="I43" s="88"/>
      <c r="J43" s="87" t="str">
        <f t="shared" ca="1" si="7"/>
        <v>Table 7.2.</v>
      </c>
      <c r="K43" s="88" t="str">
        <f t="shared" ca="1" si="3"/>
        <v xml:space="preserve">Persons killed in road traffic accidents per 100,000 inhabitants in EU and some other countries. Years 2000–2021.  </v>
      </c>
    </row>
  </sheetData>
  <mergeCells count="4">
    <mergeCell ref="D15:D16"/>
    <mergeCell ref="A15:A16"/>
    <mergeCell ref="B15:B16"/>
    <mergeCell ref="A14:L14"/>
  </mergeCells>
  <hyperlinks>
    <hyperlink ref="H36" location="'Tabell 4.2'!Utskriftsområde" display="'Tabell 4.2'!Utskriftsområde" xr:uid="{00000000-0004-0000-0100-000000000000}"/>
    <hyperlink ref="K36" location="'Tabell 4.2'!Utskriftsområde" display="'Tabell 4.2'!Utskriftsområde" xr:uid="{00000000-0004-0000-0100-000001000000}"/>
    <hyperlink ref="H31" location="'Tabell 4.2'!Utskriftsområde" display="'Tabell 4.2'!Utskriftsområde" xr:uid="{00000000-0004-0000-0100-000002000000}"/>
    <hyperlink ref="K31" location="'Tabell 4.2'!Utskriftsområde" display="'Tabell 4.2'!Utskriftsområde" xr:uid="{00000000-0004-0000-0100-000003000000}"/>
    <hyperlink ref="H19" location="'Tabell 4.2'!Utskriftsområde" display="'Tabell 4.2'!Utskriftsområde" xr:uid="{00000000-0004-0000-0100-000004000000}"/>
    <hyperlink ref="H20" location="'Tabell 4.2'!Utskriftsområde" display="'Tabell 4.2'!Utskriftsområde" xr:uid="{00000000-0004-0000-0100-000005000000}"/>
    <hyperlink ref="H21" location="'Tabell 4.2'!Utskriftsområde" display="'Tabell 4.2'!Utskriftsområde" xr:uid="{00000000-0004-0000-0100-000006000000}"/>
    <hyperlink ref="H30" location="'Tabell 4.2'!Utskriftsområde" display="'Tabell 4.2'!Utskriftsområde" xr:uid="{00000000-0004-0000-0100-000007000000}"/>
    <hyperlink ref="K18" location="'Tabell 4.2'!Utskriftsområde" display="'Tabell 4.2'!Utskriftsområde" xr:uid="{00000000-0004-0000-0100-000008000000}"/>
    <hyperlink ref="K19" location="'Tabell 4.2'!Utskriftsområde" display="'Tabell 4.2'!Utskriftsområde" xr:uid="{00000000-0004-0000-0100-000009000000}"/>
    <hyperlink ref="K20" location="'Tabell 4.2'!Utskriftsområde" display="'Tabell 4.2'!Utskriftsområde" xr:uid="{00000000-0004-0000-0100-00000A000000}"/>
    <hyperlink ref="K21" location="'Tabell 4.2'!Utskriftsområde" display="'Tabell 4.2'!Utskriftsområde" xr:uid="{00000000-0004-0000-0100-00000B000000}"/>
    <hyperlink ref="K30" location="'Tabell 4.2'!Utskriftsområde" display="'Tabell 4.2'!Utskriftsområde" xr:uid="{00000000-0004-0000-0100-00000C000000}"/>
    <hyperlink ref="H37" location="'Tabell 4.2'!Utskriftsområde" display="'Tabell 4.2'!Utskriftsområde" xr:uid="{00000000-0004-0000-0100-00000D000000}"/>
    <hyperlink ref="K37" location="'Tabell 4.2'!Utskriftsområde" display="'Tabell 4.2'!Utskriftsområde" xr:uid="{00000000-0004-0000-0100-00000E000000}"/>
    <hyperlink ref="H38" location="'Tabell 4.2'!Utskriftsområde" display="'Tabell 4.2'!Utskriftsområde" xr:uid="{00000000-0004-0000-0100-00000F000000}"/>
    <hyperlink ref="K38" location="'Tabell 4.2'!Utskriftsområde" display="'Tabell 4.2'!Utskriftsområde" xr:uid="{00000000-0004-0000-0100-000010000000}"/>
    <hyperlink ref="H39" location="'Tabell 4.2'!Utskriftsområde" display="'Tabell 4.2'!Utskriftsområde" xr:uid="{00000000-0004-0000-0100-000011000000}"/>
    <hyperlink ref="K39" location="'Tabell 4.2'!Utskriftsområde" display="'Tabell 4.2'!Utskriftsområde" xr:uid="{00000000-0004-0000-0100-000012000000}"/>
    <hyperlink ref="H40" location="'Tabell 4.2'!Utskriftsområde" display="'Tabell 4.2'!Utskriftsområde" xr:uid="{00000000-0004-0000-0100-000013000000}"/>
    <hyperlink ref="K40" location="'Tabell 4.2'!Utskriftsområde" display="'Tabell 4.2'!Utskriftsområde" xr:uid="{00000000-0004-0000-0100-000014000000}"/>
    <hyperlink ref="H22" location="'Tabell 4.2'!Utskriftsområde" display="'Tabell 4.2'!Utskriftsområde" xr:uid="{00000000-0004-0000-0100-000015000000}"/>
    <hyperlink ref="H23" location="'Tabell 4.2'!Utskriftsområde" display="'Tabell 4.2'!Utskriftsområde" xr:uid="{00000000-0004-0000-0100-000016000000}"/>
    <hyperlink ref="H24" location="'Tabell 4.2'!Utskriftsområde" display="'Tabell 4.2'!Utskriftsområde" xr:uid="{00000000-0004-0000-0100-000017000000}"/>
    <hyperlink ref="H25" location="'Tabell 4.2'!Utskriftsområde" display="'Tabell 4.2'!Utskriftsområde" xr:uid="{00000000-0004-0000-0100-000018000000}"/>
    <hyperlink ref="K22" location="'Tabell 4.2'!Utskriftsområde" display="'Tabell 4.2'!Utskriftsområde" xr:uid="{00000000-0004-0000-0100-000019000000}"/>
    <hyperlink ref="K23" location="'Tabell 4.2'!Utskriftsområde" display="'Tabell 4.2'!Utskriftsområde" xr:uid="{00000000-0004-0000-0100-00001A000000}"/>
    <hyperlink ref="K24" location="'Tabell 4.2'!Utskriftsområde" display="'Tabell 4.2'!Utskriftsområde" xr:uid="{00000000-0004-0000-0100-00001B000000}"/>
    <hyperlink ref="K25" location="'Tabell 4.2'!Utskriftsområde" display="'Tabell 4.2'!Utskriftsområde" xr:uid="{00000000-0004-0000-0100-00001C000000}"/>
    <hyperlink ref="H26" location="'Tabell 4.2'!Utskriftsområde" display="'Tabell 4.2'!Utskriftsområde" xr:uid="{00000000-0004-0000-0100-00001D000000}"/>
    <hyperlink ref="K26" location="'Tabell 4.2'!Utskriftsområde" display="'Tabell 4.2'!Utskriftsområde" xr:uid="{00000000-0004-0000-0100-00001E000000}"/>
    <hyperlink ref="H27" location="'Tabell 4.2'!Utskriftsområde" display="'Tabell 4.2'!Utskriftsområde" xr:uid="{00000000-0004-0000-0100-00001F000000}"/>
    <hyperlink ref="H28" location="'Tabell 4.2'!Utskriftsområde" display="'Tabell 4.2'!Utskriftsområde" xr:uid="{00000000-0004-0000-0100-000020000000}"/>
    <hyperlink ref="H29" location="'Tabell 4.2'!Utskriftsområde" display="'Tabell 4.2'!Utskriftsområde" xr:uid="{00000000-0004-0000-0100-000021000000}"/>
    <hyperlink ref="K27" location="'Tabell 4.2'!Utskriftsområde" display="'Tabell 4.2'!Utskriftsområde" xr:uid="{00000000-0004-0000-0100-000022000000}"/>
    <hyperlink ref="K28" location="'Tabell 4.2'!Utskriftsområde" display="'Tabell 4.2'!Utskriftsområde" xr:uid="{00000000-0004-0000-0100-000023000000}"/>
    <hyperlink ref="K29" location="'Tabell 4.2'!Utskriftsområde" display="'Tabell 4.2'!Utskriftsområde" xr:uid="{00000000-0004-0000-0100-000024000000}"/>
    <hyperlink ref="H32" location="'Tabell 4.2'!Utskriftsområde" display="'Tabell 4.2'!Utskriftsområde" xr:uid="{00000000-0004-0000-0100-000025000000}"/>
    <hyperlink ref="H33" location="'Tabell 4.2'!Utskriftsområde" display="'Tabell 4.2'!Utskriftsområde" xr:uid="{00000000-0004-0000-0100-000026000000}"/>
    <hyperlink ref="H34" location="'Tabell 4.2'!Utskriftsområde" display="'Tabell 4.2'!Utskriftsområde" xr:uid="{00000000-0004-0000-0100-000027000000}"/>
    <hyperlink ref="H35" location="'Tabell 4.2'!Utskriftsområde" display="'Tabell 4.2'!Utskriftsområde" xr:uid="{00000000-0004-0000-0100-000028000000}"/>
    <hyperlink ref="K32" location="'Tabell 4.2'!Utskriftsområde" display="'Tabell 4.2'!Utskriftsområde" xr:uid="{00000000-0004-0000-0100-000029000000}"/>
    <hyperlink ref="K33" location="'Tabell 4.2'!Utskriftsområde" display="'Tabell 4.2'!Utskriftsområde" xr:uid="{00000000-0004-0000-0100-00002A000000}"/>
    <hyperlink ref="K34" location="'Tabell 4.2'!Utskriftsområde" display="'Tabell 4.2'!Utskriftsområde" xr:uid="{00000000-0004-0000-0100-00002B000000}"/>
    <hyperlink ref="K35" location="'Tabell 4.2'!Utskriftsområde" display="'Tabell 4.2'!Utskriftsområde" xr:uid="{00000000-0004-0000-0100-00002C000000}"/>
    <hyperlink ref="H42" location="'Tabell 4.2'!Utskriftsområde" display="'Tabell 4.2'!Utskriftsområde" xr:uid="{00000000-0004-0000-0100-00002D000000}"/>
    <hyperlink ref="H43" location="'Tabell 4.2'!Utskriftsområde" display="'Tabell 4.2'!Utskriftsområde" xr:uid="{00000000-0004-0000-0100-00002E000000}"/>
    <hyperlink ref="K41" location="'Tabell 4.2'!Utskriftsområde" display="'Tabell 4.2'!Utskriftsområde" xr:uid="{00000000-0004-0000-0100-00002F000000}"/>
    <hyperlink ref="K42" location="'Tabell 4.2'!Utskriftsområde" display="'Tabell 4.2'!Utskriftsområde" xr:uid="{00000000-0004-0000-0100-000030000000}"/>
    <hyperlink ref="K43" location="'Tabell 4.2'!Utskriftsområde" display="'Tabell 4.2'!Utskriftsområde" xr:uid="{00000000-0004-0000-0100-000031000000}"/>
    <hyperlink ref="G19:K19" location="'1.2'!A1" display="'1.2'!A1" xr:uid="{00000000-0004-0000-0100-000032000000}"/>
    <hyperlink ref="G20:K20" location="'1.3'!A1" display="'1.3'!A1" xr:uid="{00000000-0004-0000-0100-000033000000}"/>
    <hyperlink ref="G32:K32" location="'5.1'!A1" display="'5.1'!A1" xr:uid="{00000000-0004-0000-0100-000034000000}"/>
    <hyperlink ref="G33:K33" location="'5.2'!A1" display="'5.2'!A1" xr:uid="{00000000-0004-0000-0100-000035000000}"/>
    <hyperlink ref="G34:K34" location="'5.3'!A1" display="'5.3'!A1" xr:uid="{00000000-0004-0000-0100-000036000000}"/>
    <hyperlink ref="G35:K35" location="'5.4'!A1" display="'5.4'!A1" xr:uid="{00000000-0004-0000-0100-000037000000}"/>
    <hyperlink ref="G36:K36" location="'6.1'!A1" display="'6.1'!A1" xr:uid="{00000000-0004-0000-0100-000038000000}"/>
    <hyperlink ref="G37:K37" location="'6.2'!A1" display="'6.2'!A1" xr:uid="{00000000-0004-0000-0100-000039000000}"/>
    <hyperlink ref="G38:K38" location="'6.3'!A1" display="'6.3'!A1" xr:uid="{00000000-0004-0000-0100-00003A000000}"/>
    <hyperlink ref="G39:K39" location="'6.4'!A1" display="'6.4'!A1" xr:uid="{00000000-0004-0000-0100-00003B000000}"/>
    <hyperlink ref="G40:K40" location="'6.5'!A1" display="'6.5'!A1" xr:uid="{00000000-0004-0000-0100-00003C000000}"/>
    <hyperlink ref="G42:K42" location="'7.1'!A1" display="'7.1'!A1" xr:uid="{00000000-0004-0000-0100-00003D000000}"/>
    <hyperlink ref="G43:K43" location="'7.2'!A1" display="'7.2'!A1" xr:uid="{00000000-0004-0000-0100-00003E000000}"/>
    <hyperlink ref="G21:K21" location="'1.4'!A1" display="'1.4'!A1" xr:uid="{00000000-0004-0000-0100-00003F000000}"/>
    <hyperlink ref="G22:K22" location="'1.5'!A1" display="'1.5'!A1" xr:uid="{00000000-0004-0000-0100-000040000000}"/>
    <hyperlink ref="G23:K23" location="'2.1'!A1" display="'2.1'!A1" xr:uid="{00000000-0004-0000-0100-000041000000}"/>
    <hyperlink ref="G24:K24" location="'2.2'!A1" display="'2.2'!A1" xr:uid="{00000000-0004-0000-0100-000042000000}"/>
    <hyperlink ref="G25:K25" location="'2.3'!A1" display="'2.3'!A1" xr:uid="{00000000-0004-0000-0100-000043000000}"/>
    <hyperlink ref="G26:K26" location="'2.4'!A1" display="'2.4'!A1" xr:uid="{00000000-0004-0000-0100-000044000000}"/>
    <hyperlink ref="G27:K27" location="'3.1'!A1" display="'3.1'!A1" xr:uid="{00000000-0004-0000-0100-000045000000}"/>
    <hyperlink ref="G28:K28" location="'3.2'!A1" display="'3.2'!A1" xr:uid="{00000000-0004-0000-0100-000046000000}"/>
    <hyperlink ref="G29:K29" location="'3.3'!A1" display="'3.3'!A1" xr:uid="{00000000-0004-0000-0100-000047000000}"/>
    <hyperlink ref="G30:K30" location="'4.1'!A1" display="'4.1'!A1" xr:uid="{00000000-0004-0000-0100-000048000000}"/>
    <hyperlink ref="G31:K31" location="'4.2'!A1" display="'4.2'!A1" xr:uid="{00000000-0004-0000-0100-000049000000}"/>
    <hyperlink ref="H18" location="'Tabell 4.2'!Utskriftsområde" display="'Tabell 4.2'!Utskriftsområde" xr:uid="{00000000-0004-0000-0100-00004A000000}"/>
    <hyperlink ref="H17" location="'Tabell 4.2'!Utskriftsområde" display="'Tabell 4.2'!Utskriftsområde" xr:uid="{00000000-0004-0000-0100-00004B000000}"/>
    <hyperlink ref="G18:K18" location="'1.1'!A1" display="'1.1'!A1" xr:uid="{00000000-0004-0000-0100-00004C000000}"/>
    <hyperlink ref="K17" location="'1.1'!A1" display="'1.1'!A1" xr:uid="{00000000-0004-0000-0100-00004D000000}"/>
    <hyperlink ref="G17:K17" location="'0.0'!A1" display="'0.0'!A1" xr:uid="{00000000-0004-0000-0100-00004E000000}"/>
    <hyperlink ref="J17:J43" location="'0.0'!A1" display="'0.0'!A1" xr:uid="{00000000-0004-0000-0100-00004F000000}"/>
    <hyperlink ref="H41" location="'Tabell 4.2'!Utskriftsområde" display="'Tabell 4.2'!Utskriftsområde" xr:uid="{00000000-0004-0000-0100-000050000000}"/>
  </hyperlinks>
  <pageMargins left="0.74803149606299213" right="0.74803149606299213" top="0.98425196850393704" bottom="0.98425196850393704" header="0.51181102362204722" footer="0.51181102362204722"/>
  <pageSetup paperSize="9" scale="73" orientation="portrait" r:id="rId1"/>
  <headerFooter alignWithMargins="0"/>
  <colBreaks count="1" manualBreakCount="1">
    <brk id="6"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34"/>
  <dimension ref="A1:D46"/>
  <sheetViews>
    <sheetView zoomScaleNormal="100" zoomScaleSheetLayoutView="98" workbookViewId="0">
      <pane ySplit="9" topLeftCell="A10" activePane="bottomLeft" state="frozen"/>
      <selection activeCell="P13" sqref="P13"/>
      <selection pane="bottomLeft"/>
    </sheetView>
  </sheetViews>
  <sheetFormatPr defaultColWidth="9.140625" defaultRowHeight="11.25"/>
  <cols>
    <col min="1" max="1" width="19.5703125" style="2" customWidth="1"/>
    <col min="2" max="2" width="7.5703125" style="3" customWidth="1"/>
    <col min="3" max="4" width="17.7109375" style="2" customWidth="1"/>
    <col min="5" max="16384" width="9.140625" style="2"/>
  </cols>
  <sheetData>
    <row r="1" spans="1:4" ht="10.5" customHeight="1">
      <c r="A1" s="3" t="s">
        <v>715</v>
      </c>
    </row>
    <row r="2" spans="1:4" s="3" customFormat="1" hidden="1">
      <c r="A2" s="3" t="s">
        <v>302</v>
      </c>
    </row>
    <row r="3" spans="1:4" s="3" customFormat="1">
      <c r="A3" s="7" t="s">
        <v>716</v>
      </c>
    </row>
    <row r="4" spans="1:4" s="3" customFormat="1" hidden="1">
      <c r="A4" s="7" t="s">
        <v>302</v>
      </c>
    </row>
    <row r="5" spans="1:4" s="3" customFormat="1">
      <c r="A5" s="4"/>
      <c r="B5" s="4"/>
      <c r="C5" s="4"/>
      <c r="D5" s="4"/>
    </row>
    <row r="6" spans="1:4" s="3" customFormat="1">
      <c r="B6" s="3" t="s">
        <v>286</v>
      </c>
    </row>
    <row r="7" spans="1:4" s="3" customFormat="1">
      <c r="A7" s="7"/>
      <c r="B7" s="8" t="s">
        <v>288</v>
      </c>
      <c r="C7" s="4"/>
      <c r="D7" s="4"/>
    </row>
    <row r="8" spans="1:4" s="3" customFormat="1">
      <c r="A8" s="3" t="s">
        <v>561</v>
      </c>
      <c r="B8" s="3" t="s">
        <v>144</v>
      </c>
      <c r="C8" s="3" t="s">
        <v>338</v>
      </c>
      <c r="D8" s="3" t="s">
        <v>340</v>
      </c>
    </row>
    <row r="9" spans="1:4" s="3" customFormat="1">
      <c r="A9" s="8" t="s">
        <v>562</v>
      </c>
      <c r="B9" s="8" t="s">
        <v>93</v>
      </c>
      <c r="C9" s="8" t="s">
        <v>339</v>
      </c>
      <c r="D9" s="8" t="s">
        <v>341</v>
      </c>
    </row>
    <row r="10" spans="1:4" s="37" customFormat="1">
      <c r="B10" s="223"/>
      <c r="C10" s="130"/>
      <c r="D10" s="130"/>
    </row>
    <row r="11" spans="1:4" s="3" customFormat="1">
      <c r="A11" s="3" t="s">
        <v>223</v>
      </c>
      <c r="B11" s="3">
        <v>227</v>
      </c>
      <c r="C11" s="3">
        <v>119</v>
      </c>
      <c r="D11" s="3">
        <v>108</v>
      </c>
    </row>
    <row r="12" spans="1:4">
      <c r="A12" s="3"/>
    </row>
    <row r="13" spans="1:4">
      <c r="A13" s="2" t="s">
        <v>189</v>
      </c>
      <c r="B13" s="3">
        <v>11</v>
      </c>
      <c r="C13" s="2">
        <v>7</v>
      </c>
      <c r="D13" s="2">
        <v>4</v>
      </c>
    </row>
    <row r="14" spans="1:4">
      <c r="A14" s="2" t="s">
        <v>190</v>
      </c>
      <c r="B14" s="3">
        <v>10</v>
      </c>
      <c r="C14" s="2">
        <v>5</v>
      </c>
      <c r="D14" s="2">
        <v>5</v>
      </c>
    </row>
    <row r="15" spans="1:4">
      <c r="A15" s="2" t="s">
        <v>191</v>
      </c>
      <c r="B15" s="3">
        <v>12</v>
      </c>
      <c r="C15" s="2">
        <v>5</v>
      </c>
      <c r="D15" s="2">
        <v>7</v>
      </c>
    </row>
    <row r="17" spans="1:4">
      <c r="A17" s="2" t="s">
        <v>192</v>
      </c>
      <c r="B17" s="3">
        <v>15</v>
      </c>
      <c r="C17" s="2">
        <v>6</v>
      </c>
      <c r="D17" s="2">
        <v>9</v>
      </c>
    </row>
    <row r="18" spans="1:4">
      <c r="A18" s="2" t="s">
        <v>193</v>
      </c>
      <c r="B18" s="3">
        <v>22</v>
      </c>
      <c r="C18" s="2">
        <v>11</v>
      </c>
      <c r="D18" s="2">
        <v>11</v>
      </c>
    </row>
    <row r="19" spans="1:4">
      <c r="A19" s="2" t="s">
        <v>182</v>
      </c>
      <c r="B19" s="3">
        <v>25</v>
      </c>
      <c r="C19" s="2">
        <v>17</v>
      </c>
      <c r="D19" s="2">
        <v>8</v>
      </c>
    </row>
    <row r="21" spans="1:4">
      <c r="A21" s="2" t="s">
        <v>183</v>
      </c>
      <c r="B21" s="3">
        <v>28</v>
      </c>
      <c r="C21" s="2">
        <v>8</v>
      </c>
      <c r="D21" s="2">
        <v>20</v>
      </c>
    </row>
    <row r="22" spans="1:4">
      <c r="A22" s="2" t="s">
        <v>184</v>
      </c>
      <c r="B22" s="3">
        <v>24</v>
      </c>
      <c r="C22" s="2">
        <v>14</v>
      </c>
      <c r="D22" s="2">
        <v>10</v>
      </c>
    </row>
    <row r="23" spans="1:4">
      <c r="A23" s="2" t="s">
        <v>185</v>
      </c>
      <c r="B23" s="3">
        <v>17</v>
      </c>
      <c r="C23" s="2">
        <v>6</v>
      </c>
      <c r="D23" s="2">
        <v>11</v>
      </c>
    </row>
    <row r="25" spans="1:4">
      <c r="A25" s="2" t="s">
        <v>186</v>
      </c>
      <c r="B25" s="3">
        <v>18</v>
      </c>
      <c r="C25" s="2">
        <v>10</v>
      </c>
      <c r="D25" s="2">
        <v>8</v>
      </c>
    </row>
    <row r="26" spans="1:4">
      <c r="A26" s="2" t="s">
        <v>187</v>
      </c>
      <c r="B26" s="3">
        <v>28</v>
      </c>
      <c r="C26" s="2">
        <v>16</v>
      </c>
      <c r="D26" s="2">
        <v>12</v>
      </c>
    </row>
    <row r="27" spans="1:4">
      <c r="A27" s="1" t="s">
        <v>188</v>
      </c>
      <c r="B27" s="4">
        <v>17</v>
      </c>
      <c r="C27" s="1">
        <v>14</v>
      </c>
      <c r="D27" s="1">
        <v>3</v>
      </c>
    </row>
    <row r="28" spans="1:4">
      <c r="B28" s="36"/>
      <c r="C28" s="37"/>
      <c r="D28" s="37"/>
    </row>
    <row r="29" spans="1:4" s="3" customFormat="1">
      <c r="A29" s="3" t="s">
        <v>223</v>
      </c>
      <c r="B29" s="3">
        <v>227</v>
      </c>
      <c r="C29" s="3">
        <v>119</v>
      </c>
      <c r="D29" s="3">
        <v>108</v>
      </c>
    </row>
    <row r="30" spans="1:4">
      <c r="A30" s="3"/>
    </row>
    <row r="31" spans="1:4">
      <c r="A31" s="2" t="s">
        <v>239</v>
      </c>
      <c r="B31" s="3">
        <v>7</v>
      </c>
      <c r="C31" s="2">
        <v>2</v>
      </c>
      <c r="D31" s="2">
        <v>5</v>
      </c>
    </row>
    <row r="32" spans="1:4">
      <c r="A32" s="2" t="s">
        <v>240</v>
      </c>
      <c r="B32" s="3">
        <v>7</v>
      </c>
      <c r="C32" s="24">
        <v>3</v>
      </c>
      <c r="D32" s="2">
        <v>4</v>
      </c>
    </row>
    <row r="33" spans="1:4">
      <c r="A33" s="2" t="s">
        <v>241</v>
      </c>
      <c r="B33" s="3">
        <v>12</v>
      </c>
      <c r="C33" s="24">
        <v>1</v>
      </c>
      <c r="D33" s="2">
        <v>11</v>
      </c>
    </row>
    <row r="34" spans="1:4">
      <c r="A34" s="2" t="s">
        <v>242</v>
      </c>
      <c r="B34" s="3">
        <v>19</v>
      </c>
      <c r="C34" s="2">
        <v>13</v>
      </c>
      <c r="D34" s="2">
        <v>6</v>
      </c>
    </row>
    <row r="35" spans="1:4">
      <c r="A35" s="2" t="s">
        <v>243</v>
      </c>
      <c r="B35" s="3">
        <v>16</v>
      </c>
      <c r="C35" s="2">
        <v>9</v>
      </c>
      <c r="D35" s="2">
        <v>7</v>
      </c>
    </row>
    <row r="36" spans="1:4">
      <c r="A36" s="2" t="s">
        <v>244</v>
      </c>
      <c r="B36" s="3">
        <v>19</v>
      </c>
      <c r="C36" s="2">
        <v>10</v>
      </c>
      <c r="D36" s="2">
        <v>9</v>
      </c>
    </row>
    <row r="38" spans="1:4">
      <c r="A38" s="2" t="s">
        <v>245</v>
      </c>
      <c r="B38" s="3">
        <v>31</v>
      </c>
      <c r="C38" s="2">
        <v>20</v>
      </c>
      <c r="D38" s="2">
        <v>11</v>
      </c>
    </row>
    <row r="39" spans="1:4">
      <c r="A39" s="2" t="s">
        <v>246</v>
      </c>
      <c r="B39" s="3">
        <v>32</v>
      </c>
      <c r="C39" s="2">
        <v>18</v>
      </c>
      <c r="D39" s="2">
        <v>14</v>
      </c>
    </row>
    <row r="40" spans="1:4">
      <c r="A40" s="2" t="s">
        <v>247</v>
      </c>
      <c r="B40" s="3">
        <v>22</v>
      </c>
      <c r="C40" s="2">
        <v>12</v>
      </c>
      <c r="D40" s="2">
        <v>10</v>
      </c>
    </row>
    <row r="41" spans="1:4">
      <c r="A41" s="2" t="s">
        <v>248</v>
      </c>
      <c r="B41" s="3">
        <v>18</v>
      </c>
      <c r="C41" s="2">
        <v>12</v>
      </c>
      <c r="D41" s="2">
        <v>6</v>
      </c>
    </row>
    <row r="42" spans="1:4">
      <c r="A42" s="2" t="s">
        <v>249</v>
      </c>
      <c r="B42" s="3">
        <v>13</v>
      </c>
      <c r="C42" s="2">
        <v>5</v>
      </c>
      <c r="D42" s="2">
        <v>8</v>
      </c>
    </row>
    <row r="43" spans="1:4">
      <c r="A43" s="2" t="s">
        <v>250</v>
      </c>
      <c r="B43" s="3">
        <v>18</v>
      </c>
      <c r="C43" s="2">
        <v>10</v>
      </c>
      <c r="D43" s="2">
        <v>8</v>
      </c>
    </row>
    <row r="44" spans="1:4">
      <c r="A44" s="1" t="s">
        <v>251</v>
      </c>
      <c r="B44" s="4">
        <v>13</v>
      </c>
      <c r="C44" s="1">
        <v>4</v>
      </c>
      <c r="D44" s="1">
        <v>9</v>
      </c>
    </row>
    <row r="45" spans="1:4">
      <c r="B45" s="283"/>
      <c r="C45" s="254"/>
      <c r="D45" s="254"/>
    </row>
    <row r="46" spans="1:4">
      <c r="B46" s="283"/>
      <c r="C46" s="254"/>
      <c r="D46" s="254"/>
    </row>
  </sheetData>
  <pageMargins left="0.74803149606299213" right="0.74803149606299213" top="0.98425196850393704" bottom="0.98425196850393704" header="0.51181102362204722" footer="0.51181102362204722"/>
  <pageSetup paperSize="9" scale="74"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51"/>
  <sheetViews>
    <sheetView zoomScaleNormal="100" zoomScaleSheetLayoutView="100" workbookViewId="0"/>
  </sheetViews>
  <sheetFormatPr defaultColWidth="9.140625" defaultRowHeight="11.25" customHeight="1"/>
  <cols>
    <col min="1" max="1" width="22" style="37" customWidth="1"/>
    <col min="2" max="2" width="8.140625" style="37" customWidth="1"/>
    <col min="3" max="3" width="8.28515625" style="37" customWidth="1"/>
    <col min="4" max="4" width="7.85546875" style="37" customWidth="1"/>
    <col min="5" max="5" width="6.85546875" style="37" customWidth="1"/>
    <col min="6" max="6" width="3.5703125" style="37" customWidth="1"/>
    <col min="7" max="7" width="7.5703125" style="37" customWidth="1"/>
    <col min="8" max="8" width="8.42578125" style="37" customWidth="1"/>
    <col min="9" max="9" width="8.28515625" style="37" customWidth="1"/>
    <col min="10" max="10" width="7.42578125" style="37" customWidth="1"/>
    <col min="11" max="11" width="3.5703125" style="37" customWidth="1"/>
    <col min="12" max="12" width="7.85546875" style="37" customWidth="1"/>
    <col min="13" max="14" width="8.28515625" style="37" customWidth="1"/>
    <col min="15" max="15" width="7.28515625" style="37" customWidth="1"/>
    <col min="16" max="16384" width="9.140625" style="37"/>
  </cols>
  <sheetData>
    <row r="1" spans="1:22" ht="11.45" customHeight="1">
      <c r="A1" s="36" t="s">
        <v>618</v>
      </c>
      <c r="B1" s="36"/>
      <c r="C1" s="36"/>
      <c r="D1" s="36"/>
      <c r="E1" s="36"/>
      <c r="F1" s="36"/>
      <c r="G1" s="36"/>
      <c r="H1" s="36"/>
      <c r="I1" s="36"/>
      <c r="J1" s="36"/>
      <c r="K1" s="36"/>
      <c r="L1" s="36"/>
      <c r="M1" s="36"/>
      <c r="N1" s="36"/>
      <c r="O1" s="36"/>
    </row>
    <row r="2" spans="1:22" ht="11.45" customHeight="1">
      <c r="A2" s="36" t="s">
        <v>717</v>
      </c>
      <c r="B2" s="36"/>
      <c r="C2" s="36"/>
      <c r="D2" s="36"/>
      <c r="E2" s="36"/>
      <c r="F2" s="36"/>
      <c r="G2" s="36"/>
      <c r="H2" s="36"/>
      <c r="I2" s="36"/>
      <c r="J2" s="36"/>
      <c r="K2" s="36"/>
      <c r="L2" s="36"/>
      <c r="M2" s="36"/>
      <c r="N2" s="36"/>
      <c r="O2" s="36"/>
    </row>
    <row r="3" spans="1:22" ht="11.45" customHeight="1">
      <c r="A3" s="38" t="s">
        <v>587</v>
      </c>
      <c r="B3" s="36"/>
      <c r="C3" s="36"/>
      <c r="D3" s="36"/>
      <c r="E3" s="36"/>
      <c r="F3" s="36"/>
      <c r="G3" s="36"/>
      <c r="H3" s="36"/>
      <c r="I3" s="36"/>
      <c r="J3" s="36"/>
      <c r="K3" s="36"/>
      <c r="L3" s="36"/>
      <c r="M3" s="36"/>
      <c r="N3" s="36"/>
      <c r="O3" s="36"/>
    </row>
    <row r="4" spans="1:22" ht="11.45" customHeight="1">
      <c r="A4" s="38" t="s">
        <v>718</v>
      </c>
      <c r="B4" s="36"/>
      <c r="C4" s="36"/>
      <c r="D4" s="36"/>
      <c r="E4" s="36"/>
      <c r="F4" s="36"/>
      <c r="G4" s="36"/>
      <c r="H4" s="36"/>
      <c r="I4" s="36"/>
      <c r="J4" s="36"/>
      <c r="K4" s="36"/>
      <c r="L4" s="36"/>
      <c r="M4" s="36"/>
      <c r="N4" s="36"/>
      <c r="O4" s="36"/>
    </row>
    <row r="5" spans="1:22" ht="11.45" customHeight="1">
      <c r="A5" s="40"/>
      <c r="B5" s="41"/>
      <c r="C5" s="41"/>
      <c r="D5" s="41"/>
      <c r="E5" s="41"/>
      <c r="F5" s="41"/>
      <c r="G5" s="41"/>
      <c r="H5" s="41"/>
      <c r="I5" s="41"/>
      <c r="J5" s="41"/>
      <c r="K5" s="41"/>
      <c r="L5" s="41"/>
      <c r="M5" s="41"/>
      <c r="N5" s="41"/>
      <c r="O5" s="41"/>
    </row>
    <row r="6" spans="1:22" ht="45" customHeight="1">
      <c r="A6" s="36" t="s">
        <v>2</v>
      </c>
      <c r="B6" s="36" t="s">
        <v>158</v>
      </c>
      <c r="C6" s="36"/>
      <c r="D6" s="36"/>
      <c r="E6" s="36"/>
      <c r="F6" s="36"/>
      <c r="G6" s="36" t="s">
        <v>180</v>
      </c>
      <c r="H6" s="36"/>
      <c r="I6" s="36"/>
      <c r="J6" s="36"/>
      <c r="K6" s="36"/>
      <c r="L6" s="36" t="s">
        <v>181</v>
      </c>
      <c r="M6" s="36"/>
      <c r="N6" s="36"/>
      <c r="O6" s="36"/>
    </row>
    <row r="7" spans="1:22" s="257" customFormat="1" ht="14.25" customHeight="1">
      <c r="A7" s="322" t="s">
        <v>3</v>
      </c>
      <c r="B7" s="323" t="s">
        <v>59</v>
      </c>
      <c r="C7" s="324"/>
      <c r="D7" s="324"/>
      <c r="E7" s="324"/>
      <c r="F7" s="324"/>
      <c r="G7" s="323" t="s">
        <v>60</v>
      </c>
      <c r="H7" s="324"/>
      <c r="I7" s="324"/>
      <c r="J7" s="324"/>
      <c r="K7" s="324"/>
      <c r="L7" s="323" t="s">
        <v>61</v>
      </c>
      <c r="M7" s="324"/>
      <c r="N7" s="324"/>
      <c r="O7" s="324"/>
    </row>
    <row r="8" spans="1:22" ht="11.25" customHeight="1">
      <c r="A8" s="36"/>
      <c r="B8" s="36" t="s">
        <v>62</v>
      </c>
      <c r="C8" s="36" t="s">
        <v>62</v>
      </c>
      <c r="D8" s="36" t="s">
        <v>62</v>
      </c>
      <c r="E8" s="36" t="s">
        <v>344</v>
      </c>
      <c r="F8" s="36"/>
      <c r="G8" s="36" t="s">
        <v>62</v>
      </c>
      <c r="H8" s="36" t="s">
        <v>62</v>
      </c>
      <c r="I8" s="36" t="s">
        <v>62</v>
      </c>
      <c r="J8" s="36" t="s">
        <v>344</v>
      </c>
      <c r="K8" s="36"/>
      <c r="L8" s="36" t="s">
        <v>62</v>
      </c>
      <c r="M8" s="36" t="s">
        <v>62</v>
      </c>
      <c r="N8" s="36" t="s">
        <v>62</v>
      </c>
      <c r="O8" s="36" t="s">
        <v>344</v>
      </c>
    </row>
    <row r="9" spans="1:22" ht="11.25" customHeight="1">
      <c r="A9" s="36"/>
      <c r="B9" s="36" t="s">
        <v>658</v>
      </c>
      <c r="C9" s="36" t="s">
        <v>11</v>
      </c>
      <c r="D9" s="36" t="s">
        <v>11</v>
      </c>
      <c r="E9" s="38" t="s">
        <v>659</v>
      </c>
      <c r="F9" s="38"/>
      <c r="G9" s="36" t="s">
        <v>658</v>
      </c>
      <c r="H9" s="36" t="s">
        <v>11</v>
      </c>
      <c r="I9" s="36" t="s">
        <v>11</v>
      </c>
      <c r="J9" s="38" t="s">
        <v>659</v>
      </c>
      <c r="K9" s="38"/>
      <c r="L9" s="36" t="s">
        <v>658</v>
      </c>
      <c r="M9" s="36" t="s">
        <v>11</v>
      </c>
      <c r="N9" s="36" t="s">
        <v>11</v>
      </c>
      <c r="O9" s="38" t="s">
        <v>659</v>
      </c>
    </row>
    <row r="10" spans="1:22" ht="11.25" customHeight="1">
      <c r="A10" s="36"/>
      <c r="B10" s="36" t="s">
        <v>63</v>
      </c>
      <c r="C10" s="36" t="s">
        <v>64</v>
      </c>
      <c r="D10" s="36" t="s">
        <v>55</v>
      </c>
      <c r="E10" s="36"/>
      <c r="F10" s="36"/>
      <c r="G10" s="36" t="s">
        <v>63</v>
      </c>
      <c r="H10" s="36" t="s">
        <v>64</v>
      </c>
      <c r="I10" s="36" t="s">
        <v>55</v>
      </c>
      <c r="J10" s="36"/>
      <c r="K10" s="36"/>
      <c r="L10" s="36" t="s">
        <v>63</v>
      </c>
      <c r="M10" s="36" t="s">
        <v>64</v>
      </c>
      <c r="N10" s="36" t="s">
        <v>55</v>
      </c>
      <c r="O10" s="36"/>
    </row>
    <row r="11" spans="1:22" ht="11.25" customHeight="1">
      <c r="A11" s="36"/>
      <c r="B11" s="38" t="s">
        <v>14</v>
      </c>
      <c r="C11" s="38" t="s">
        <v>14</v>
      </c>
      <c r="D11" s="36" t="s">
        <v>12</v>
      </c>
      <c r="E11" s="36"/>
      <c r="F11" s="36"/>
      <c r="G11" s="38" t="s">
        <v>14</v>
      </c>
      <c r="H11" s="38" t="s">
        <v>14</v>
      </c>
      <c r="I11" s="36" t="s">
        <v>12</v>
      </c>
      <c r="J11" s="36"/>
      <c r="K11" s="36"/>
      <c r="L11" s="38" t="s">
        <v>14</v>
      </c>
      <c r="M11" s="38" t="s">
        <v>14</v>
      </c>
      <c r="N11" s="36" t="s">
        <v>12</v>
      </c>
      <c r="O11" s="36"/>
    </row>
    <row r="12" spans="1:22" ht="11.25" customHeight="1">
      <c r="A12" s="36"/>
      <c r="B12" s="38" t="s">
        <v>15</v>
      </c>
      <c r="C12" s="38" t="s">
        <v>16</v>
      </c>
      <c r="D12" s="36" t="s">
        <v>64</v>
      </c>
      <c r="E12" s="36"/>
      <c r="F12" s="36"/>
      <c r="G12" s="38" t="s">
        <v>15</v>
      </c>
      <c r="H12" s="38" t="s">
        <v>16</v>
      </c>
      <c r="I12" s="36" t="s">
        <v>64</v>
      </c>
      <c r="J12" s="36"/>
      <c r="K12" s="36"/>
      <c r="L12" s="38" t="s">
        <v>15</v>
      </c>
      <c r="M12" s="38" t="s">
        <v>16</v>
      </c>
      <c r="N12" s="36" t="s">
        <v>64</v>
      </c>
      <c r="O12" s="36"/>
    </row>
    <row r="13" spans="1:22" s="36" customFormat="1" ht="11.25" customHeight="1">
      <c r="B13" s="38" t="s">
        <v>17</v>
      </c>
      <c r="C13" s="38" t="s">
        <v>203</v>
      </c>
      <c r="D13" s="38" t="s">
        <v>124</v>
      </c>
      <c r="G13" s="38" t="s">
        <v>17</v>
      </c>
      <c r="H13" s="38" t="s">
        <v>203</v>
      </c>
      <c r="I13" s="38" t="s">
        <v>124</v>
      </c>
      <c r="L13" s="38" t="s">
        <v>17</v>
      </c>
      <c r="M13" s="38" t="s">
        <v>203</v>
      </c>
      <c r="N13" s="38" t="s">
        <v>124</v>
      </c>
    </row>
    <row r="14" spans="1:22" s="36" customFormat="1" ht="11.25" customHeight="1">
      <c r="A14" s="37"/>
      <c r="B14" s="37"/>
      <c r="C14" s="37"/>
      <c r="D14" s="38" t="s">
        <v>125</v>
      </c>
      <c r="E14" s="37"/>
      <c r="F14" s="37"/>
      <c r="G14" s="37"/>
      <c r="H14" s="37"/>
      <c r="I14" s="38" t="s">
        <v>125</v>
      </c>
      <c r="J14" s="37"/>
      <c r="K14" s="37"/>
      <c r="L14" s="37"/>
      <c r="M14" s="37"/>
      <c r="N14" s="38" t="s">
        <v>125</v>
      </c>
      <c r="O14" s="37"/>
    </row>
    <row r="15" spans="1:22" ht="11.25" customHeight="1">
      <c r="D15" s="38" t="s">
        <v>126</v>
      </c>
      <c r="I15" s="38" t="s">
        <v>126</v>
      </c>
      <c r="N15" s="38" t="s">
        <v>126</v>
      </c>
    </row>
    <row r="16" spans="1:22" ht="11.25" customHeight="1">
      <c r="D16" s="38" t="s">
        <v>136</v>
      </c>
      <c r="I16" s="38" t="s">
        <v>136</v>
      </c>
      <c r="N16" s="38" t="s">
        <v>136</v>
      </c>
      <c r="V16"/>
    </row>
    <row r="17" spans="1:22" ht="11.25" customHeight="1">
      <c r="D17" s="38" t="s">
        <v>202</v>
      </c>
      <c r="I17" s="38" t="s">
        <v>202</v>
      </c>
      <c r="N17" s="38" t="s">
        <v>202</v>
      </c>
      <c r="V17"/>
    </row>
    <row r="18" spans="1:22" ht="11.25" customHeight="1">
      <c r="A18" s="39"/>
      <c r="B18" s="39"/>
      <c r="C18" s="39"/>
      <c r="D18" s="40" t="s">
        <v>18</v>
      </c>
      <c r="E18" s="39"/>
      <c r="F18" s="39"/>
      <c r="G18" s="39"/>
      <c r="H18" s="39"/>
      <c r="I18" s="40" t="s">
        <v>18</v>
      </c>
      <c r="J18" s="39"/>
      <c r="K18" s="39"/>
      <c r="L18" s="39"/>
      <c r="M18" s="39"/>
      <c r="N18" s="40" t="s">
        <v>18</v>
      </c>
      <c r="O18" s="39"/>
      <c r="V18"/>
    </row>
    <row r="19" spans="1:22" s="173" customFormat="1" ht="11.25" customHeight="1">
      <c r="B19" s="255"/>
      <c r="C19" s="255"/>
      <c r="D19" s="255"/>
      <c r="E19" s="255"/>
      <c r="F19" s="255"/>
      <c r="G19" s="255"/>
      <c r="H19" s="255"/>
      <c r="I19" s="255"/>
      <c r="J19" s="255"/>
      <c r="K19" s="255"/>
      <c r="L19" s="255"/>
      <c r="M19" s="255"/>
      <c r="N19" s="255"/>
      <c r="O19" s="255"/>
    </row>
    <row r="20" spans="1:22" s="36" customFormat="1" ht="11.25" customHeight="1">
      <c r="A20" s="36" t="s">
        <v>208</v>
      </c>
      <c r="B20" s="217">
        <f>SUM(B22:B40)</f>
        <v>2968</v>
      </c>
      <c r="C20" s="217">
        <f>SUM(C22:C40)</f>
        <v>227</v>
      </c>
      <c r="D20" s="217">
        <f>SUM(D22:D40)</f>
        <v>2118</v>
      </c>
      <c r="E20" s="217">
        <f>IF(D20&gt;49,100*D20/B20,"–")</f>
        <v>71.361185983827497</v>
      </c>
      <c r="F20" s="217"/>
      <c r="G20" s="217">
        <f t="shared" ref="G20:M20" si="0">SUM(G22:G40)</f>
        <v>1473</v>
      </c>
      <c r="H20" s="217">
        <f t="shared" si="0"/>
        <v>51</v>
      </c>
      <c r="I20" s="217">
        <f t="shared" si="0"/>
        <v>925</v>
      </c>
      <c r="J20" s="217">
        <f>IF(I20&gt;49,100*I20/G20,"–")</f>
        <v>62.797012898845892</v>
      </c>
      <c r="K20" s="217"/>
      <c r="L20" s="217">
        <f t="shared" si="0"/>
        <v>1495</v>
      </c>
      <c r="M20" s="217">
        <f t="shared" si="0"/>
        <v>176</v>
      </c>
      <c r="N20" s="217">
        <f>SUM(N22:N40)</f>
        <v>1193</v>
      </c>
      <c r="O20" s="217">
        <f>IF(N20&gt;49,100*N20/L20,"–")</f>
        <v>79.799331103678924</v>
      </c>
      <c r="R20" s="223"/>
      <c r="S20" s="223"/>
      <c r="T20" s="223"/>
    </row>
    <row r="21" spans="1:22" ht="11.25" customHeight="1">
      <c r="B21" s="53"/>
      <c r="C21" s="53"/>
      <c r="D21" s="53"/>
      <c r="E21" s="53"/>
      <c r="F21" s="53"/>
      <c r="G21" s="53"/>
      <c r="H21" s="53"/>
      <c r="I21" s="53"/>
      <c r="J21" s="53"/>
      <c r="K21" s="53"/>
      <c r="L21" s="53"/>
      <c r="M21" s="53"/>
      <c r="N21" s="53"/>
      <c r="O21" s="53"/>
      <c r="P21"/>
    </row>
    <row r="22" spans="1:22" ht="11.25" customHeight="1">
      <c r="A22" s="37" t="s">
        <v>5</v>
      </c>
      <c r="B22" s="53">
        <v>1479</v>
      </c>
      <c r="C22" s="53">
        <v>106</v>
      </c>
      <c r="D22" s="53">
        <v>946</v>
      </c>
      <c r="E22" s="53">
        <v>63.962136578769439</v>
      </c>
      <c r="F22" s="53"/>
      <c r="G22" s="53">
        <v>623</v>
      </c>
      <c r="H22" s="53">
        <v>14</v>
      </c>
      <c r="I22" s="53">
        <v>244</v>
      </c>
      <c r="J22" s="53">
        <f>IF(I22&gt;49,100*I22/G22,"–")</f>
        <v>39.165329052969504</v>
      </c>
      <c r="K22" s="53"/>
      <c r="L22" s="53">
        <v>856</v>
      </c>
      <c r="M22" s="53">
        <v>92</v>
      </c>
      <c r="N22" s="53">
        <v>702</v>
      </c>
      <c r="O22" s="53">
        <f t="shared" ref="O22:O40" si="1">IF(N22&gt;49,100*N22/L22,"–")</f>
        <v>82.00934579439253</v>
      </c>
      <c r="P22"/>
    </row>
    <row r="23" spans="1:22" ht="11.25" customHeight="1">
      <c r="A23" s="37" t="s">
        <v>6</v>
      </c>
      <c r="B23" s="53">
        <v>19</v>
      </c>
      <c r="C23" s="53">
        <v>1</v>
      </c>
      <c r="D23" s="53">
        <v>9</v>
      </c>
      <c r="E23" s="53" t="s">
        <v>599</v>
      </c>
      <c r="F23" s="53"/>
      <c r="G23" s="53">
        <v>3</v>
      </c>
      <c r="H23" s="53" t="s">
        <v>599</v>
      </c>
      <c r="I23" s="53" t="s">
        <v>599</v>
      </c>
      <c r="J23" s="53" t="s">
        <v>599</v>
      </c>
      <c r="K23" s="53"/>
      <c r="L23" s="53">
        <v>16</v>
      </c>
      <c r="M23" s="53">
        <v>1</v>
      </c>
      <c r="N23" s="53">
        <v>9</v>
      </c>
      <c r="O23" s="53" t="str">
        <f t="shared" si="1"/>
        <v>–</v>
      </c>
      <c r="P23"/>
      <c r="Q23"/>
    </row>
    <row r="24" spans="1:22" ht="11.25" customHeight="1">
      <c r="A24" s="37" t="s">
        <v>7</v>
      </c>
      <c r="B24" s="53">
        <v>75</v>
      </c>
      <c r="C24" s="53">
        <v>2</v>
      </c>
      <c r="D24" s="53">
        <v>13</v>
      </c>
      <c r="E24" s="53" t="s">
        <v>599</v>
      </c>
      <c r="F24" s="53"/>
      <c r="G24" s="53">
        <v>23</v>
      </c>
      <c r="H24" s="53" t="s">
        <v>599</v>
      </c>
      <c r="I24" s="53">
        <v>3</v>
      </c>
      <c r="J24" s="53" t="str">
        <f t="shared" ref="J24:J39" si="2">IF(I24&gt;49,100*I24/G24,"–")</f>
        <v>–</v>
      </c>
      <c r="K24" s="53"/>
      <c r="L24" s="53">
        <v>52</v>
      </c>
      <c r="M24" s="53">
        <v>2</v>
      </c>
      <c r="N24" s="53">
        <v>10</v>
      </c>
      <c r="O24" s="53" t="str">
        <f t="shared" si="1"/>
        <v>–</v>
      </c>
      <c r="P24"/>
      <c r="Q24"/>
    </row>
    <row r="25" spans="1:22" ht="11.25" customHeight="1">
      <c r="A25" s="37" t="s">
        <v>8</v>
      </c>
      <c r="B25" s="53">
        <v>60</v>
      </c>
      <c r="C25" s="53" t="s">
        <v>599</v>
      </c>
      <c r="D25" s="53">
        <v>9</v>
      </c>
      <c r="E25" s="53" t="s">
        <v>599</v>
      </c>
      <c r="F25" s="53"/>
      <c r="G25" s="53">
        <v>13</v>
      </c>
      <c r="H25" s="53" t="s">
        <v>599</v>
      </c>
      <c r="I25" s="53">
        <v>2</v>
      </c>
      <c r="J25" s="53" t="str">
        <f t="shared" si="2"/>
        <v>–</v>
      </c>
      <c r="K25" s="53"/>
      <c r="L25" s="53">
        <v>47</v>
      </c>
      <c r="M25" s="53" t="s">
        <v>599</v>
      </c>
      <c r="N25" s="53">
        <v>7</v>
      </c>
      <c r="O25" s="53" t="str">
        <f t="shared" si="1"/>
        <v>–</v>
      </c>
      <c r="P25"/>
      <c r="Q25"/>
    </row>
    <row r="26" spans="1:22" ht="11.25" customHeight="1">
      <c r="A26" s="37" t="s">
        <v>115</v>
      </c>
      <c r="B26" s="53">
        <v>127</v>
      </c>
      <c r="C26" s="53">
        <v>9</v>
      </c>
      <c r="D26" s="53">
        <v>69</v>
      </c>
      <c r="E26" s="53">
        <v>54.330708661417326</v>
      </c>
      <c r="F26" s="53"/>
      <c r="G26" s="53">
        <v>52</v>
      </c>
      <c r="H26" s="53">
        <v>1</v>
      </c>
      <c r="I26" s="53">
        <v>20</v>
      </c>
      <c r="J26" s="53" t="str">
        <f t="shared" si="2"/>
        <v>–</v>
      </c>
      <c r="K26" s="53"/>
      <c r="L26" s="53">
        <v>75</v>
      </c>
      <c r="M26" s="53">
        <v>8</v>
      </c>
      <c r="N26" s="53">
        <v>49</v>
      </c>
      <c r="O26" s="53" t="str">
        <f t="shared" si="1"/>
        <v>–</v>
      </c>
      <c r="P26"/>
      <c r="Q26"/>
    </row>
    <row r="27" spans="1:22" ht="11.25" customHeight="1">
      <c r="A27" s="37" t="s">
        <v>116</v>
      </c>
      <c r="B27" s="53">
        <v>7</v>
      </c>
      <c r="C27" s="53">
        <v>3</v>
      </c>
      <c r="D27" s="53">
        <v>5</v>
      </c>
      <c r="E27" s="53" t="s">
        <v>599</v>
      </c>
      <c r="F27" s="53"/>
      <c r="G27" s="53">
        <v>1</v>
      </c>
      <c r="H27" s="53" t="s">
        <v>599</v>
      </c>
      <c r="I27" s="53" t="s">
        <v>599</v>
      </c>
      <c r="J27" s="53" t="s">
        <v>599</v>
      </c>
      <c r="K27" s="53"/>
      <c r="L27" s="53">
        <v>6</v>
      </c>
      <c r="M27" s="53">
        <v>3</v>
      </c>
      <c r="N27" s="53">
        <v>5</v>
      </c>
      <c r="O27" s="53" t="str">
        <f t="shared" si="1"/>
        <v>–</v>
      </c>
      <c r="P27"/>
      <c r="Q27"/>
    </row>
    <row r="28" spans="1:22" ht="11.25" customHeight="1">
      <c r="A28" s="37" t="s">
        <v>117</v>
      </c>
      <c r="B28" s="53">
        <v>14</v>
      </c>
      <c r="C28" s="53" t="s">
        <v>599</v>
      </c>
      <c r="D28" s="53">
        <v>4</v>
      </c>
      <c r="E28" s="53" t="s">
        <v>599</v>
      </c>
      <c r="F28" s="53"/>
      <c r="G28" s="53">
        <v>6</v>
      </c>
      <c r="H28" s="53" t="s">
        <v>599</v>
      </c>
      <c r="I28" s="53">
        <v>1</v>
      </c>
      <c r="J28" s="53" t="s">
        <v>599</v>
      </c>
      <c r="K28" s="53"/>
      <c r="L28" s="53">
        <v>8</v>
      </c>
      <c r="M28" s="53" t="s">
        <v>599</v>
      </c>
      <c r="N28" s="53">
        <v>3</v>
      </c>
      <c r="O28" s="53" t="str">
        <f t="shared" si="1"/>
        <v>–</v>
      </c>
      <c r="P28"/>
      <c r="Q28"/>
    </row>
    <row r="29" spans="1:22" ht="11.25" customHeight="1">
      <c r="A29" s="37" t="s">
        <v>118</v>
      </c>
      <c r="B29" s="53">
        <v>47</v>
      </c>
      <c r="C29" s="53">
        <v>2</v>
      </c>
      <c r="D29" s="53">
        <v>12</v>
      </c>
      <c r="E29" s="53" t="s">
        <v>599</v>
      </c>
      <c r="F29" s="53"/>
      <c r="G29" s="53">
        <v>31</v>
      </c>
      <c r="H29" s="53" t="s">
        <v>599</v>
      </c>
      <c r="I29" s="53">
        <v>4</v>
      </c>
      <c r="J29" s="53" t="str">
        <f t="shared" si="2"/>
        <v>–</v>
      </c>
      <c r="K29" s="53"/>
      <c r="L29" s="53">
        <v>16</v>
      </c>
      <c r="M29" s="53">
        <v>2</v>
      </c>
      <c r="N29" s="53">
        <v>8</v>
      </c>
      <c r="O29" s="53" t="str">
        <f t="shared" si="1"/>
        <v>–</v>
      </c>
      <c r="P29"/>
      <c r="Q29"/>
    </row>
    <row r="30" spans="1:22" ht="11.25" customHeight="1">
      <c r="A30" s="37" t="s">
        <v>119</v>
      </c>
      <c r="B30" s="53">
        <v>210</v>
      </c>
      <c r="C30" s="53">
        <v>25</v>
      </c>
      <c r="D30" s="53">
        <v>209</v>
      </c>
      <c r="E30" s="53">
        <v>99.523809523809518</v>
      </c>
      <c r="F30" s="53"/>
      <c r="G30" s="53">
        <v>66</v>
      </c>
      <c r="H30" s="53">
        <v>6</v>
      </c>
      <c r="I30" s="53">
        <v>65</v>
      </c>
      <c r="J30" s="53">
        <f t="shared" si="2"/>
        <v>98.484848484848484</v>
      </c>
      <c r="K30" s="53"/>
      <c r="L30" s="53">
        <v>144</v>
      </c>
      <c r="M30" s="53">
        <v>19</v>
      </c>
      <c r="N30" s="53">
        <v>144</v>
      </c>
      <c r="O30" s="53">
        <f>IF(N30&gt;49,100*N30/L30,"–")</f>
        <v>100</v>
      </c>
      <c r="P30"/>
      <c r="Q30"/>
    </row>
    <row r="31" spans="1:22" ht="11.25" customHeight="1">
      <c r="A31" s="37" t="s">
        <v>120</v>
      </c>
      <c r="B31" s="53">
        <v>10</v>
      </c>
      <c r="C31" s="53">
        <v>2</v>
      </c>
      <c r="D31" s="53">
        <v>10</v>
      </c>
      <c r="E31" s="53" t="s">
        <v>599</v>
      </c>
      <c r="F31" s="53"/>
      <c r="G31" s="53">
        <v>4</v>
      </c>
      <c r="H31" s="53" t="s">
        <v>599</v>
      </c>
      <c r="I31" s="53">
        <v>4</v>
      </c>
      <c r="J31" s="53" t="str">
        <f t="shared" si="2"/>
        <v>–</v>
      </c>
      <c r="K31" s="53"/>
      <c r="L31" s="53">
        <v>6</v>
      </c>
      <c r="M31" s="53">
        <v>2</v>
      </c>
      <c r="N31" s="53">
        <v>6</v>
      </c>
      <c r="O31" s="53" t="str">
        <f t="shared" si="1"/>
        <v>–</v>
      </c>
      <c r="P31"/>
      <c r="Q31"/>
    </row>
    <row r="32" spans="1:22" ht="11.25" customHeight="1">
      <c r="A32" s="37" t="s">
        <v>121</v>
      </c>
      <c r="B32" s="53">
        <v>34</v>
      </c>
      <c r="C32" s="53">
        <v>3</v>
      </c>
      <c r="D32" s="53">
        <v>29</v>
      </c>
      <c r="E32" s="53" t="s">
        <v>599</v>
      </c>
      <c r="F32" s="53"/>
      <c r="G32" s="53">
        <v>17</v>
      </c>
      <c r="H32" s="53" t="s">
        <v>599</v>
      </c>
      <c r="I32" s="53">
        <v>15</v>
      </c>
      <c r="J32" s="53" t="str">
        <f t="shared" si="2"/>
        <v>–</v>
      </c>
      <c r="K32" s="53"/>
      <c r="L32" s="53">
        <v>17</v>
      </c>
      <c r="M32" s="53">
        <v>3</v>
      </c>
      <c r="N32" s="53">
        <v>14</v>
      </c>
      <c r="O32" s="53" t="str">
        <f t="shared" si="1"/>
        <v>–</v>
      </c>
      <c r="P32"/>
      <c r="Q32"/>
    </row>
    <row r="33" spans="1:17" ht="11.25" customHeight="1">
      <c r="A33" s="37" t="s">
        <v>122</v>
      </c>
      <c r="B33" s="53">
        <v>4</v>
      </c>
      <c r="C33" s="53" t="s">
        <v>599</v>
      </c>
      <c r="D33" s="53" t="s">
        <v>599</v>
      </c>
      <c r="E33" s="53" t="s">
        <v>599</v>
      </c>
      <c r="F33" s="53"/>
      <c r="G33" s="53">
        <v>1</v>
      </c>
      <c r="H33" s="53" t="s">
        <v>599</v>
      </c>
      <c r="I33" s="53" t="s">
        <v>599</v>
      </c>
      <c r="J33" s="53" t="s">
        <v>599</v>
      </c>
      <c r="K33" s="53"/>
      <c r="L33" s="53">
        <v>3</v>
      </c>
      <c r="M33" s="53" t="s">
        <v>599</v>
      </c>
      <c r="N33" s="53" t="s">
        <v>599</v>
      </c>
      <c r="O33" s="53" t="s">
        <v>599</v>
      </c>
      <c r="P33"/>
      <c r="Q33"/>
    </row>
    <row r="34" spans="1:17" ht="11.25" customHeight="1">
      <c r="B34" s="53"/>
      <c r="C34" s="53"/>
      <c r="D34" s="53"/>
      <c r="E34" s="53"/>
      <c r="F34" s="53"/>
      <c r="G34" s="53"/>
      <c r="H34" s="53"/>
      <c r="I34" s="53"/>
      <c r="J34" s="53"/>
      <c r="K34" s="53"/>
      <c r="L34" s="53"/>
      <c r="M34" s="53"/>
      <c r="N34" s="53"/>
      <c r="O34" s="53"/>
      <c r="P34"/>
      <c r="Q34"/>
    </row>
    <row r="35" spans="1:17" ht="11.25" customHeight="1">
      <c r="A35" s="37" t="s">
        <v>137</v>
      </c>
      <c r="B35" s="53">
        <v>61</v>
      </c>
      <c r="C35" s="53">
        <v>6</v>
      </c>
      <c r="D35" s="53">
        <v>60</v>
      </c>
      <c r="E35" s="53">
        <v>98.360655737704917</v>
      </c>
      <c r="F35" s="53"/>
      <c r="G35" s="53">
        <v>40</v>
      </c>
      <c r="H35" s="53">
        <v>4</v>
      </c>
      <c r="I35" s="53">
        <v>37</v>
      </c>
      <c r="J35" s="53" t="str">
        <f>IF(I35&gt;49,100*I35/G35,"–")</f>
        <v>–</v>
      </c>
      <c r="K35" s="53"/>
      <c r="L35" s="53">
        <v>21</v>
      </c>
      <c r="M35" s="53">
        <v>2</v>
      </c>
      <c r="N35" s="53">
        <v>23</v>
      </c>
      <c r="O35" s="53" t="str">
        <f>IF(N35&gt;49,100*N35/L35,"–")</f>
        <v>–</v>
      </c>
      <c r="P35"/>
      <c r="Q35"/>
    </row>
    <row r="36" spans="1:17" ht="11.25" customHeight="1">
      <c r="A36" s="37" t="s">
        <v>138</v>
      </c>
      <c r="B36" s="53">
        <v>11</v>
      </c>
      <c r="C36" s="53">
        <v>1</v>
      </c>
      <c r="D36" s="53">
        <v>10</v>
      </c>
      <c r="E36" s="53" t="s">
        <v>599</v>
      </c>
      <c r="F36" s="53"/>
      <c r="G36" s="53">
        <v>8</v>
      </c>
      <c r="H36" s="53" t="s">
        <v>599</v>
      </c>
      <c r="I36" s="53">
        <v>7</v>
      </c>
      <c r="J36" s="53" t="str">
        <f t="shared" si="2"/>
        <v>–</v>
      </c>
      <c r="K36" s="53"/>
      <c r="L36" s="53">
        <v>3</v>
      </c>
      <c r="M36" s="53">
        <v>1</v>
      </c>
      <c r="N36" s="53">
        <v>3</v>
      </c>
      <c r="O36" s="53" t="str">
        <f t="shared" si="1"/>
        <v>–</v>
      </c>
      <c r="P36"/>
      <c r="Q36"/>
    </row>
    <row r="37" spans="1:17" ht="11.25" customHeight="1">
      <c r="A37" s="37" t="s">
        <v>139</v>
      </c>
      <c r="B37" s="53">
        <v>29</v>
      </c>
      <c r="C37" s="53">
        <v>4</v>
      </c>
      <c r="D37" s="53">
        <v>22</v>
      </c>
      <c r="E37" s="53" t="s">
        <v>599</v>
      </c>
      <c r="F37" s="53"/>
      <c r="G37" s="53">
        <v>14</v>
      </c>
      <c r="H37" s="53">
        <v>2</v>
      </c>
      <c r="I37" s="53">
        <v>8</v>
      </c>
      <c r="J37" s="53" t="str">
        <f t="shared" si="2"/>
        <v>–</v>
      </c>
      <c r="K37" s="53"/>
      <c r="L37" s="53">
        <v>15</v>
      </c>
      <c r="M37" s="53">
        <v>2</v>
      </c>
      <c r="N37" s="53">
        <v>14</v>
      </c>
      <c r="O37" s="53" t="str">
        <f t="shared" si="1"/>
        <v>–</v>
      </c>
      <c r="P37"/>
      <c r="Q37"/>
    </row>
    <row r="38" spans="1:17" ht="11.25" customHeight="1">
      <c r="A38" s="37" t="s">
        <v>140</v>
      </c>
      <c r="B38" s="53">
        <v>442</v>
      </c>
      <c r="C38" s="53">
        <v>26</v>
      </c>
      <c r="D38" s="53">
        <v>388</v>
      </c>
      <c r="E38" s="53">
        <v>87.782805429864254</v>
      </c>
      <c r="F38" s="53"/>
      <c r="G38" s="53">
        <v>350</v>
      </c>
      <c r="H38" s="53">
        <v>12</v>
      </c>
      <c r="I38" s="53">
        <v>310</v>
      </c>
      <c r="J38" s="53">
        <f t="shared" si="2"/>
        <v>88.571428571428569</v>
      </c>
      <c r="K38" s="53"/>
      <c r="L38" s="53">
        <v>92</v>
      </c>
      <c r="M38" s="53">
        <v>14</v>
      </c>
      <c r="N38" s="53">
        <v>78</v>
      </c>
      <c r="O38" s="53">
        <f t="shared" si="1"/>
        <v>84.782608695652172</v>
      </c>
      <c r="P38"/>
      <c r="Q38"/>
    </row>
    <row r="39" spans="1:17" ht="11.25" customHeight="1">
      <c r="A39" s="37" t="s">
        <v>141</v>
      </c>
      <c r="B39" s="53">
        <v>234</v>
      </c>
      <c r="C39" s="53">
        <v>27</v>
      </c>
      <c r="D39" s="53">
        <v>230</v>
      </c>
      <c r="E39" s="53">
        <v>98.290598290598297</v>
      </c>
      <c r="F39" s="53"/>
      <c r="G39" s="53">
        <v>188</v>
      </c>
      <c r="H39" s="53">
        <v>12</v>
      </c>
      <c r="I39" s="53">
        <v>184</v>
      </c>
      <c r="J39" s="53">
        <f t="shared" si="2"/>
        <v>97.872340425531917</v>
      </c>
      <c r="K39" s="53"/>
      <c r="L39" s="53">
        <v>46</v>
      </c>
      <c r="M39" s="53">
        <v>15</v>
      </c>
      <c r="N39" s="53">
        <v>46</v>
      </c>
      <c r="O39" s="53" t="str">
        <f t="shared" si="1"/>
        <v>–</v>
      </c>
      <c r="P39"/>
      <c r="Q39"/>
    </row>
    <row r="40" spans="1:17" ht="11.25" customHeight="1">
      <c r="A40" s="39" t="s">
        <v>142</v>
      </c>
      <c r="B40" s="222">
        <v>105</v>
      </c>
      <c r="C40" s="222">
        <v>10</v>
      </c>
      <c r="D40" s="222">
        <v>93</v>
      </c>
      <c r="E40" s="222">
        <v>88.571428571428569</v>
      </c>
      <c r="F40" s="222"/>
      <c r="G40" s="222">
        <v>33</v>
      </c>
      <c r="H40" s="222" t="s">
        <v>599</v>
      </c>
      <c r="I40" s="222">
        <v>21</v>
      </c>
      <c r="J40" s="222" t="str">
        <f>IF(I40&gt;49,100*I40/G40,"–")</f>
        <v>–</v>
      </c>
      <c r="K40" s="222"/>
      <c r="L40" s="39">
        <v>72</v>
      </c>
      <c r="M40" s="222">
        <v>10</v>
      </c>
      <c r="N40" s="222">
        <v>72</v>
      </c>
      <c r="O40" s="222">
        <f t="shared" si="1"/>
        <v>100</v>
      </c>
      <c r="P40"/>
      <c r="Q40"/>
    </row>
    <row r="41" spans="1:17" ht="11.25" customHeight="1">
      <c r="E41" s="256"/>
      <c r="G41" s="256"/>
      <c r="H41" s="256"/>
      <c r="P41"/>
      <c r="Q41"/>
    </row>
    <row r="42" spans="1:17" ht="11.25" customHeight="1">
      <c r="A42" s="37" t="s">
        <v>569</v>
      </c>
      <c r="B42" s="257"/>
      <c r="C42" s="257"/>
      <c r="D42" s="257"/>
      <c r="E42" s="257"/>
      <c r="F42" s="256"/>
      <c r="G42" s="257"/>
      <c r="H42" s="256"/>
      <c r="I42" s="256"/>
      <c r="J42" s="256"/>
      <c r="K42" s="256"/>
      <c r="L42" s="256"/>
      <c r="M42" s="256"/>
      <c r="N42" s="256"/>
      <c r="O42" s="257"/>
      <c r="P42"/>
      <c r="Q42"/>
    </row>
    <row r="43" spans="1:17" ht="11.25" customHeight="1">
      <c r="A43" s="42" t="s">
        <v>570</v>
      </c>
      <c r="B43" s="257"/>
      <c r="C43" s="257"/>
      <c r="D43" s="257"/>
      <c r="E43" s="257"/>
      <c r="F43" s="257"/>
      <c r="G43" s="257"/>
      <c r="H43" s="257"/>
      <c r="I43" s="257"/>
      <c r="J43" s="257"/>
      <c r="K43" s="257"/>
      <c r="L43" s="257"/>
      <c r="M43" s="257"/>
      <c r="N43" s="257"/>
      <c r="O43" s="257"/>
      <c r="P43"/>
      <c r="Q43"/>
    </row>
    <row r="44" spans="1:17" ht="11.25" customHeight="1">
      <c r="A44" s="2" t="s">
        <v>617</v>
      </c>
      <c r="F44" s="257"/>
      <c r="H44" s="257"/>
      <c r="I44" s="257"/>
      <c r="J44" s="257"/>
      <c r="K44" s="257"/>
      <c r="L44" s="257"/>
      <c r="M44" s="257"/>
      <c r="N44" s="257"/>
      <c r="P44"/>
    </row>
    <row r="45" spans="1:17" ht="11.25" customHeight="1">
      <c r="A45" s="11" t="s">
        <v>543</v>
      </c>
    </row>
    <row r="47" spans="1:17" ht="11.25" customHeight="1">
      <c r="B47" s="130"/>
      <c r="C47" s="130"/>
      <c r="D47" s="130"/>
      <c r="E47" s="130"/>
      <c r="F47" s="130"/>
      <c r="G47" s="130"/>
      <c r="H47" s="130"/>
      <c r="I47" s="130"/>
      <c r="J47" s="130"/>
      <c r="K47" s="130"/>
      <c r="L47" s="130"/>
      <c r="M47" s="130"/>
      <c r="N47" s="130"/>
      <c r="O47" s="130"/>
    </row>
    <row r="48" spans="1:17" ht="11.25" customHeight="1">
      <c r="B48" s="130"/>
      <c r="C48" s="130"/>
      <c r="D48" s="130"/>
      <c r="E48" s="130"/>
      <c r="F48" s="130"/>
      <c r="G48" s="130"/>
      <c r="H48" s="130"/>
      <c r="I48" s="130"/>
      <c r="J48" s="130"/>
      <c r="K48" s="130"/>
      <c r="L48" s="130"/>
      <c r="M48" s="130"/>
      <c r="N48" s="130"/>
      <c r="O48" s="130"/>
    </row>
    <row r="49" spans="2:15" ht="11.25" customHeight="1">
      <c r="B49" s="130"/>
      <c r="C49" s="130"/>
      <c r="D49" s="130"/>
      <c r="E49" s="130"/>
      <c r="F49" s="130"/>
      <c r="G49" s="130"/>
      <c r="H49" s="130"/>
      <c r="I49" s="130"/>
      <c r="J49" s="130"/>
      <c r="K49" s="130"/>
      <c r="L49" s="130"/>
      <c r="M49" s="130"/>
      <c r="N49" s="130"/>
      <c r="O49" s="130"/>
    </row>
    <row r="50" spans="2:15" ht="11.25" customHeight="1">
      <c r="B50" s="130"/>
      <c r="C50" s="130"/>
      <c r="D50" s="130"/>
      <c r="E50" s="130"/>
      <c r="F50" s="130"/>
      <c r="G50" s="130"/>
      <c r="H50" s="130"/>
      <c r="I50" s="130"/>
      <c r="J50" s="130"/>
      <c r="K50" s="130"/>
      <c r="L50" s="130"/>
      <c r="M50" s="130"/>
      <c r="N50" s="130"/>
      <c r="O50" s="130"/>
    </row>
    <row r="51" spans="2:15" ht="11.25" customHeight="1">
      <c r="B51" s="130"/>
      <c r="C51" s="130"/>
      <c r="D51" s="130"/>
      <c r="E51" s="130"/>
      <c r="F51" s="130"/>
      <c r="G51" s="130"/>
      <c r="H51" s="130"/>
      <c r="I51" s="130"/>
      <c r="J51" s="130"/>
      <c r="K51" s="130"/>
      <c r="L51" s="130"/>
      <c r="M51" s="130"/>
      <c r="N51" s="130"/>
      <c r="O51" s="130"/>
    </row>
  </sheetData>
  <pageMargins left="0.74803149606299213" right="0.74803149606299213" top="0.98425196850393704" bottom="0.98425196850393704" header="0.51181102362204722" footer="0.51181102362204722"/>
  <pageSetup paperSize="9" scale="8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33"/>
  <dimension ref="A1:G37"/>
  <sheetViews>
    <sheetView zoomScaleNormal="100" zoomScaleSheetLayoutView="100" workbookViewId="0"/>
  </sheetViews>
  <sheetFormatPr defaultColWidth="9.140625" defaultRowHeight="12"/>
  <cols>
    <col min="1" max="1" width="17.42578125" style="31" customWidth="1"/>
    <col min="2" max="2" width="3.28515625" style="31" customWidth="1"/>
    <col min="3" max="3" width="13.85546875" style="31" customWidth="1"/>
    <col min="4" max="5" width="10.140625" style="31" customWidth="1"/>
    <col min="6" max="6" width="7.140625" style="31" customWidth="1"/>
    <col min="7" max="7" width="12.7109375" style="31" customWidth="1"/>
    <col min="8" max="16384" width="9.140625" style="30"/>
  </cols>
  <sheetData>
    <row r="1" spans="1:7" s="29" customFormat="1" ht="11.25" customHeight="1">
      <c r="A1" s="34" t="s">
        <v>719</v>
      </c>
      <c r="B1" s="34"/>
      <c r="C1" s="34"/>
      <c r="D1" s="34"/>
      <c r="E1" s="34"/>
      <c r="F1" s="34"/>
      <c r="G1" s="34"/>
    </row>
    <row r="2" spans="1:7" s="29" customFormat="1" ht="11.25" hidden="1" customHeight="1">
      <c r="A2" s="34" t="s">
        <v>302</v>
      </c>
      <c r="B2" s="34"/>
      <c r="C2" s="34"/>
      <c r="D2" s="34"/>
      <c r="E2" s="34"/>
      <c r="F2" s="34"/>
      <c r="G2" s="34"/>
    </row>
    <row r="3" spans="1:7" s="29" customFormat="1" ht="12.75" customHeight="1">
      <c r="A3" s="35" t="s">
        <v>588</v>
      </c>
      <c r="B3" s="34"/>
      <c r="C3" s="34"/>
      <c r="D3" s="34"/>
      <c r="E3" s="34"/>
      <c r="F3" s="34"/>
      <c r="G3" s="34"/>
    </row>
    <row r="4" spans="1:7" s="29" customFormat="1" ht="12.75" customHeight="1">
      <c r="A4" s="35" t="s">
        <v>720</v>
      </c>
      <c r="B4" s="34"/>
      <c r="C4" s="34"/>
      <c r="D4" s="34"/>
      <c r="E4" s="34"/>
      <c r="F4" s="34"/>
      <c r="G4" s="34"/>
    </row>
    <row r="5" spans="1:7" ht="12.75" customHeight="1">
      <c r="A5" s="202"/>
      <c r="B5" s="75"/>
      <c r="C5" s="75"/>
      <c r="D5" s="75"/>
      <c r="E5" s="75"/>
      <c r="F5" s="75"/>
    </row>
    <row r="6" spans="1:7">
      <c r="A6" s="203" t="s">
        <v>13</v>
      </c>
      <c r="C6" s="34" t="s">
        <v>412</v>
      </c>
      <c r="E6" s="76"/>
      <c r="G6" s="118"/>
    </row>
    <row r="7" spans="1:7">
      <c r="A7" s="77" t="s">
        <v>19</v>
      </c>
      <c r="B7" s="75"/>
      <c r="C7" s="77" t="s">
        <v>568</v>
      </c>
      <c r="D7" s="75"/>
      <c r="E7" s="75"/>
      <c r="F7" s="75"/>
      <c r="G7" s="75"/>
    </row>
    <row r="8" spans="1:7">
      <c r="A8" s="34" t="s">
        <v>95</v>
      </c>
      <c r="C8" s="119" t="s">
        <v>144</v>
      </c>
      <c r="D8" s="119" t="s">
        <v>428</v>
      </c>
      <c r="E8" s="119" t="s">
        <v>429</v>
      </c>
      <c r="F8" s="119" t="s">
        <v>430</v>
      </c>
      <c r="G8" s="119" t="s">
        <v>328</v>
      </c>
    </row>
    <row r="9" spans="1:7">
      <c r="A9" s="76" t="s">
        <v>97</v>
      </c>
      <c r="C9" s="119"/>
      <c r="D9" s="120"/>
      <c r="E9" s="120"/>
      <c r="F9" s="120"/>
      <c r="G9" s="119"/>
    </row>
    <row r="10" spans="1:7">
      <c r="A10" s="34" t="s">
        <v>416</v>
      </c>
      <c r="B10" s="76"/>
      <c r="C10" s="120" t="s">
        <v>93</v>
      </c>
      <c r="D10" s="121" t="s">
        <v>428</v>
      </c>
      <c r="E10" s="121" t="s">
        <v>429</v>
      </c>
      <c r="F10" s="121" t="s">
        <v>430</v>
      </c>
      <c r="G10" s="121" t="s">
        <v>112</v>
      </c>
    </row>
    <row r="11" spans="1:7">
      <c r="A11" s="77" t="s">
        <v>96</v>
      </c>
      <c r="B11" s="77"/>
      <c r="C11" s="122"/>
      <c r="D11" s="122"/>
      <c r="E11" s="122"/>
      <c r="F11" s="122"/>
      <c r="G11" s="77"/>
    </row>
    <row r="12" spans="1:7">
      <c r="C12" s="34"/>
    </row>
    <row r="13" spans="1:7" s="29" customFormat="1">
      <c r="A13" s="34" t="s">
        <v>223</v>
      </c>
      <c r="B13" s="34"/>
      <c r="C13" s="34">
        <v>131</v>
      </c>
      <c r="D13" s="34">
        <v>75</v>
      </c>
      <c r="E13" s="34">
        <v>3</v>
      </c>
      <c r="F13" s="34">
        <v>15</v>
      </c>
      <c r="G13" s="34">
        <v>38</v>
      </c>
    </row>
    <row r="14" spans="1:7">
      <c r="C14" s="119"/>
      <c r="D14" s="81"/>
      <c r="E14" s="81"/>
      <c r="F14" s="81"/>
      <c r="G14" s="54"/>
    </row>
    <row r="15" spans="1:7">
      <c r="A15" s="34" t="s">
        <v>13</v>
      </c>
      <c r="C15" s="119"/>
      <c r="D15" s="81"/>
      <c r="E15" s="81"/>
      <c r="F15" s="81"/>
      <c r="G15" s="81"/>
    </row>
    <row r="16" spans="1:7">
      <c r="A16" s="78" t="s">
        <v>145</v>
      </c>
      <c r="C16" s="119">
        <f>SUM(D16:G16)</f>
        <v>104</v>
      </c>
      <c r="D16" s="81">
        <v>57</v>
      </c>
      <c r="E16" s="81">
        <v>3</v>
      </c>
      <c r="F16" s="81">
        <v>15</v>
      </c>
      <c r="G16" s="81">
        <v>29</v>
      </c>
    </row>
    <row r="17" spans="1:7">
      <c r="A17" s="78" t="s">
        <v>146</v>
      </c>
      <c r="C17" s="119">
        <f>SUM(D17:G17)</f>
        <v>27</v>
      </c>
      <c r="D17" s="81">
        <v>18</v>
      </c>
      <c r="E17" s="21" t="s">
        <v>599</v>
      </c>
      <c r="F17" s="21" t="s">
        <v>599</v>
      </c>
      <c r="G17" s="81">
        <v>9</v>
      </c>
    </row>
    <row r="18" spans="1:7">
      <c r="A18" s="36"/>
      <c r="C18" s="119"/>
      <c r="D18" s="81"/>
      <c r="E18" s="81"/>
      <c r="F18" s="81"/>
      <c r="G18" s="54"/>
    </row>
    <row r="19" spans="1:7">
      <c r="A19" s="34" t="s">
        <v>95</v>
      </c>
      <c r="C19" s="289"/>
      <c r="D19" s="108"/>
      <c r="E19" s="108"/>
      <c r="F19" s="108"/>
      <c r="G19" s="2"/>
    </row>
    <row r="20" spans="1:7">
      <c r="A20" s="79" t="s">
        <v>431</v>
      </c>
      <c r="C20" s="131">
        <f>SUM(D20:G20)</f>
        <v>3</v>
      </c>
      <c r="D20" s="21">
        <v>1</v>
      </c>
      <c r="E20" s="21">
        <v>1</v>
      </c>
      <c r="F20" s="21" t="s">
        <v>599</v>
      </c>
      <c r="G20" s="21">
        <v>1</v>
      </c>
    </row>
    <row r="21" spans="1:7">
      <c r="A21" s="80" t="s">
        <v>432</v>
      </c>
      <c r="C21" s="119">
        <f t="shared" ref="C21:C25" si="0">SUM(D21:G21)</f>
        <v>15</v>
      </c>
      <c r="D21" s="2">
        <v>8</v>
      </c>
      <c r="E21" s="21" t="s">
        <v>599</v>
      </c>
      <c r="F21" s="21">
        <v>3</v>
      </c>
      <c r="G21" s="21">
        <v>4</v>
      </c>
    </row>
    <row r="22" spans="1:7">
      <c r="A22" s="80" t="s">
        <v>433</v>
      </c>
      <c r="C22" s="119">
        <f t="shared" si="0"/>
        <v>29</v>
      </c>
      <c r="D22" s="2">
        <v>14</v>
      </c>
      <c r="E22" s="21">
        <v>1</v>
      </c>
      <c r="F22" s="2">
        <v>5</v>
      </c>
      <c r="G22" s="2">
        <v>9</v>
      </c>
    </row>
    <row r="23" spans="1:7">
      <c r="A23" s="80" t="s">
        <v>434</v>
      </c>
      <c r="C23" s="119">
        <f t="shared" si="0"/>
        <v>42</v>
      </c>
      <c r="D23" s="2">
        <v>25</v>
      </c>
      <c r="E23" s="2">
        <v>1</v>
      </c>
      <c r="F23" s="2">
        <v>5</v>
      </c>
      <c r="G23" s="2">
        <v>11</v>
      </c>
    </row>
    <row r="24" spans="1:7">
      <c r="A24" s="80" t="s">
        <v>435</v>
      </c>
      <c r="C24" s="119">
        <f t="shared" si="0"/>
        <v>22</v>
      </c>
      <c r="D24" s="2">
        <v>13</v>
      </c>
      <c r="E24" s="21" t="s">
        <v>599</v>
      </c>
      <c r="F24" s="21">
        <v>2</v>
      </c>
      <c r="G24" s="2">
        <v>7</v>
      </c>
    </row>
    <row r="25" spans="1:7">
      <c r="A25" s="80" t="s">
        <v>436</v>
      </c>
      <c r="C25" s="119">
        <f t="shared" si="0"/>
        <v>20</v>
      </c>
      <c r="D25" s="2">
        <v>14</v>
      </c>
      <c r="E25" s="21" t="s">
        <v>599</v>
      </c>
      <c r="F25" s="21" t="s">
        <v>599</v>
      </c>
      <c r="G25" s="2">
        <v>6</v>
      </c>
    </row>
    <row r="26" spans="1:7">
      <c r="C26" s="119"/>
      <c r="D26" s="81"/>
      <c r="E26" s="81"/>
      <c r="F26" s="81"/>
      <c r="G26" s="290"/>
    </row>
    <row r="27" spans="1:7">
      <c r="A27" s="34" t="s">
        <v>416</v>
      </c>
      <c r="C27" s="291"/>
      <c r="D27" s="292"/>
      <c r="E27" s="292"/>
      <c r="F27" s="292"/>
      <c r="G27" s="2"/>
    </row>
    <row r="28" spans="1:7">
      <c r="A28" s="80" t="s">
        <v>147</v>
      </c>
      <c r="C28" s="119">
        <f t="shared" ref="C28:C31" si="1">SUM(D28:G28)</f>
        <v>84</v>
      </c>
      <c r="D28" s="2">
        <v>48</v>
      </c>
      <c r="E28" s="2">
        <v>1</v>
      </c>
      <c r="F28" s="2">
        <v>7</v>
      </c>
      <c r="G28" s="2">
        <v>28</v>
      </c>
    </row>
    <row r="29" spans="1:7">
      <c r="A29" s="80" t="s">
        <v>149</v>
      </c>
      <c r="C29" s="119">
        <f>SUM(D29:G29)</f>
        <v>7</v>
      </c>
      <c r="D29" s="2">
        <v>7</v>
      </c>
      <c r="E29" s="21" t="s">
        <v>599</v>
      </c>
      <c r="F29" s="21" t="s">
        <v>599</v>
      </c>
      <c r="G29" s="21" t="s">
        <v>599</v>
      </c>
    </row>
    <row r="30" spans="1:7">
      <c r="A30" s="80" t="s">
        <v>151</v>
      </c>
      <c r="C30" s="119">
        <f t="shared" si="1"/>
        <v>29</v>
      </c>
      <c r="D30" s="2">
        <v>17</v>
      </c>
      <c r="E30" s="21">
        <v>1</v>
      </c>
      <c r="F30" s="2">
        <v>3</v>
      </c>
      <c r="G30" s="81">
        <v>8</v>
      </c>
    </row>
    <row r="31" spans="1:7">
      <c r="A31" s="82" t="s">
        <v>417</v>
      </c>
      <c r="B31" s="75"/>
      <c r="C31" s="261">
        <f t="shared" si="1"/>
        <v>11</v>
      </c>
      <c r="D31" s="33">
        <v>3</v>
      </c>
      <c r="E31" s="33">
        <v>1</v>
      </c>
      <c r="F31" s="33">
        <v>5</v>
      </c>
      <c r="G31" s="33">
        <v>2</v>
      </c>
    </row>
    <row r="32" spans="1:7">
      <c r="A32" s="80"/>
      <c r="B32" s="83"/>
    </row>
    <row r="33" spans="1:7">
      <c r="A33" s="31" t="s">
        <v>660</v>
      </c>
      <c r="B33" s="30"/>
      <c r="C33" s="30"/>
      <c r="D33" s="30"/>
      <c r="E33" s="30"/>
      <c r="F33" s="30"/>
      <c r="G33" s="30"/>
    </row>
    <row r="34" spans="1:7">
      <c r="A34" s="31" t="s">
        <v>597</v>
      </c>
      <c r="B34" s="30"/>
      <c r="C34" s="30"/>
      <c r="D34" s="30"/>
      <c r="E34" s="30"/>
      <c r="F34" s="30"/>
      <c r="G34" s="30"/>
    </row>
    <row r="35" spans="1:7">
      <c r="A35" s="31" t="s">
        <v>605</v>
      </c>
      <c r="B35" s="30"/>
      <c r="C35" s="30"/>
      <c r="D35" s="30"/>
      <c r="E35" s="30"/>
      <c r="F35" s="30"/>
      <c r="G35" s="30"/>
    </row>
    <row r="36" spans="1:7">
      <c r="A36" s="76" t="s">
        <v>603</v>
      </c>
      <c r="B36" s="30"/>
      <c r="C36" s="30"/>
      <c r="D36" s="30"/>
      <c r="E36" s="30"/>
      <c r="F36" s="30"/>
      <c r="G36" s="30"/>
    </row>
    <row r="37" spans="1:7">
      <c r="A37" s="76" t="s">
        <v>604</v>
      </c>
    </row>
  </sheetData>
  <pageMargins left="0.70866141732283472" right="0.7086614173228347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277"/>
  <sheetViews>
    <sheetView zoomScaleNormal="100" zoomScaleSheetLayoutView="100" workbookViewId="0">
      <pane xSplit="2" ySplit="11" topLeftCell="C248" activePane="bottomRight" state="frozen"/>
      <selection activeCell="A2" sqref="A2"/>
      <selection pane="topRight" activeCell="A2" sqref="A2"/>
      <selection pane="bottomLeft" activeCell="A2" sqref="A2"/>
      <selection pane="bottomRight"/>
    </sheetView>
  </sheetViews>
  <sheetFormatPr defaultColWidth="9.140625" defaultRowHeight="12"/>
  <cols>
    <col min="1" max="1" width="13.28515625" style="30" customWidth="1"/>
    <col min="2" max="2" width="3.7109375" style="30" customWidth="1"/>
    <col min="3" max="3" width="9.7109375" style="30" customWidth="1"/>
    <col min="4" max="4" width="10.140625" style="30" customWidth="1"/>
    <col min="5" max="5" width="1.28515625" style="123" customWidth="1"/>
    <col min="6" max="6" width="10.28515625" style="30" customWidth="1"/>
    <col min="7" max="7" width="1.28515625" style="123" customWidth="1"/>
    <col min="8" max="8" width="10.42578125" style="30" customWidth="1"/>
    <col min="9" max="9" width="1.28515625" style="123" customWidth="1"/>
    <col min="10" max="10" width="14.42578125" style="30" customWidth="1"/>
    <col min="11" max="11" width="1.28515625" style="123" customWidth="1"/>
    <col min="12" max="12" width="14.85546875" style="137" customWidth="1"/>
    <col min="13" max="13" width="1.28515625" style="123" customWidth="1"/>
    <col min="14" max="14" width="16.140625" style="137" customWidth="1"/>
    <col min="15" max="15" width="1.28515625" style="123" customWidth="1"/>
    <col min="16" max="16384" width="9.140625" style="30"/>
  </cols>
  <sheetData>
    <row r="1" spans="1:17" s="29" customFormat="1" ht="11.25" customHeight="1">
      <c r="A1" s="34" t="s">
        <v>589</v>
      </c>
      <c r="E1" s="125"/>
      <c r="G1" s="125"/>
      <c r="I1" s="125"/>
      <c r="K1" s="125"/>
      <c r="L1" s="134"/>
      <c r="M1" s="125"/>
      <c r="N1" s="134"/>
      <c r="O1" s="125"/>
    </row>
    <row r="2" spans="1:17" s="29" customFormat="1" ht="11.25" customHeight="1">
      <c r="A2" s="34" t="s">
        <v>743</v>
      </c>
      <c r="E2" s="125"/>
      <c r="G2" s="125"/>
      <c r="I2" s="125"/>
      <c r="K2" s="125"/>
      <c r="L2" s="134"/>
      <c r="M2" s="125"/>
      <c r="N2" s="134"/>
      <c r="O2" s="125"/>
    </row>
    <row r="3" spans="1:17" s="29" customFormat="1" ht="11.25" customHeight="1">
      <c r="A3" s="35" t="s">
        <v>590</v>
      </c>
      <c r="E3" s="125"/>
      <c r="G3" s="125"/>
      <c r="I3" s="125"/>
      <c r="K3" s="125"/>
      <c r="L3" s="134"/>
      <c r="M3" s="125"/>
      <c r="N3" s="134"/>
      <c r="O3" s="125"/>
    </row>
    <row r="4" spans="1:17" s="29" customFormat="1" ht="11.25" customHeight="1">
      <c r="A4" s="35" t="s">
        <v>744</v>
      </c>
      <c r="E4" s="125"/>
      <c r="G4" s="125"/>
      <c r="I4" s="125"/>
      <c r="K4" s="125"/>
      <c r="L4" s="134"/>
      <c r="M4" s="125"/>
      <c r="N4" s="134"/>
      <c r="O4" s="125"/>
    </row>
    <row r="5" spans="1:17" s="31" customFormat="1" ht="11.25" customHeight="1">
      <c r="A5" s="75"/>
      <c r="B5" s="75"/>
      <c r="C5" s="75"/>
      <c r="D5" s="75"/>
      <c r="E5" s="156"/>
      <c r="F5" s="75"/>
      <c r="G5" s="156"/>
      <c r="H5" s="75"/>
      <c r="I5" s="156"/>
      <c r="K5" s="156"/>
      <c r="L5" s="81"/>
      <c r="M5" s="156"/>
      <c r="N5" s="81"/>
      <c r="O5" s="156"/>
    </row>
    <row r="6" spans="1:17" s="31" customFormat="1" ht="24" customHeight="1">
      <c r="A6" s="34" t="s">
        <v>13</v>
      </c>
      <c r="C6" s="34" t="s">
        <v>412</v>
      </c>
      <c r="E6" s="123"/>
      <c r="F6" s="76"/>
      <c r="G6" s="123"/>
      <c r="I6" s="123"/>
      <c r="J6" s="118"/>
      <c r="K6" s="123"/>
      <c r="L6" s="412" t="s">
        <v>418</v>
      </c>
      <c r="M6" s="412"/>
      <c r="N6" s="412"/>
      <c r="O6" s="139"/>
    </row>
    <row r="7" spans="1:17" s="31" customFormat="1" ht="25.5" customHeight="1">
      <c r="A7" s="76" t="s">
        <v>19</v>
      </c>
      <c r="C7" s="77" t="s">
        <v>568</v>
      </c>
      <c r="D7" s="75"/>
      <c r="E7" s="156"/>
      <c r="F7" s="75"/>
      <c r="G7" s="156"/>
      <c r="H7" s="75"/>
      <c r="I7" s="156"/>
      <c r="J7" s="75"/>
      <c r="K7" s="156"/>
      <c r="L7" s="413" t="s">
        <v>419</v>
      </c>
      <c r="M7" s="413"/>
      <c r="N7" s="413"/>
      <c r="O7" s="140"/>
    </row>
    <row r="8" spans="1:17" s="31" customFormat="1" ht="11.25">
      <c r="A8" s="34" t="s">
        <v>95</v>
      </c>
      <c r="C8" s="119" t="s">
        <v>144</v>
      </c>
      <c r="D8" s="119" t="s">
        <v>413</v>
      </c>
      <c r="E8" s="125"/>
      <c r="F8" s="119" t="s">
        <v>414</v>
      </c>
      <c r="G8" s="125"/>
      <c r="H8" s="119" t="s">
        <v>415</v>
      </c>
      <c r="I8" s="125"/>
      <c r="J8" s="119" t="s">
        <v>328</v>
      </c>
      <c r="K8" s="125"/>
      <c r="L8" s="119" t="s">
        <v>564</v>
      </c>
      <c r="N8" s="119" t="s">
        <v>565</v>
      </c>
      <c r="O8" s="125"/>
    </row>
    <row r="9" spans="1:17" s="31" customFormat="1" ht="11.25">
      <c r="A9" s="76" t="s">
        <v>97</v>
      </c>
      <c r="C9" s="119"/>
      <c r="D9" s="120"/>
      <c r="E9" s="157"/>
      <c r="F9" s="120"/>
      <c r="G9" s="157"/>
      <c r="H9" s="120"/>
      <c r="I9" s="157"/>
      <c r="J9" s="119"/>
      <c r="K9" s="157"/>
      <c r="L9" s="119"/>
      <c r="M9" s="157"/>
      <c r="N9" s="119"/>
      <c r="O9" s="157"/>
    </row>
    <row r="10" spans="1:17" s="31" customFormat="1" ht="11.25">
      <c r="A10" s="34" t="s">
        <v>416</v>
      </c>
      <c r="B10" s="76"/>
      <c r="C10" s="121" t="s">
        <v>93</v>
      </c>
      <c r="D10" s="121" t="s">
        <v>413</v>
      </c>
      <c r="E10" s="158"/>
      <c r="F10" s="121" t="s">
        <v>414</v>
      </c>
      <c r="G10" s="158"/>
      <c r="H10" s="121" t="s">
        <v>415</v>
      </c>
      <c r="I10" s="158"/>
      <c r="J10" s="121" t="s">
        <v>112</v>
      </c>
      <c r="K10" s="158"/>
      <c r="L10" s="121" t="s">
        <v>566</v>
      </c>
      <c r="M10" s="158"/>
      <c r="N10" s="121" t="s">
        <v>567</v>
      </c>
      <c r="O10" s="158"/>
    </row>
    <row r="11" spans="1:17" s="76" customFormat="1" ht="11.25">
      <c r="A11" s="77" t="s">
        <v>96</v>
      </c>
      <c r="B11" s="77"/>
      <c r="C11" s="77"/>
      <c r="D11" s="122"/>
      <c r="E11" s="159"/>
      <c r="F11" s="122"/>
      <c r="G11" s="159"/>
      <c r="H11" s="122"/>
      <c r="I11" s="159"/>
      <c r="J11" s="77"/>
      <c r="K11" s="159"/>
      <c r="L11" s="135"/>
      <c r="M11" s="159"/>
      <c r="N11" s="135"/>
      <c r="O11" s="159"/>
    </row>
    <row r="12" spans="1:17" s="31" customFormat="1" ht="11.25">
      <c r="E12" s="123"/>
      <c r="G12" s="123"/>
      <c r="I12" s="123"/>
      <c r="K12" s="123"/>
      <c r="L12" s="81"/>
      <c r="M12" s="123"/>
      <c r="N12" s="81"/>
      <c r="O12" s="123"/>
    </row>
    <row r="13" spans="1:17" s="31" customFormat="1" ht="11.25">
      <c r="A13" s="34" t="s">
        <v>223</v>
      </c>
      <c r="C13" s="128"/>
      <c r="D13" s="128"/>
      <c r="E13" s="128"/>
      <c r="F13" s="128"/>
      <c r="G13" s="128"/>
      <c r="H13" s="128"/>
      <c r="I13" s="128"/>
      <c r="J13" s="128"/>
      <c r="K13" s="138"/>
      <c r="L13" s="124"/>
      <c r="M13" s="138"/>
      <c r="N13" s="124"/>
      <c r="O13" s="138"/>
    </row>
    <row r="14" spans="1:17" s="31" customFormat="1" ht="11.25">
      <c r="A14" s="123">
        <v>2006</v>
      </c>
      <c r="C14" s="128">
        <v>279</v>
      </c>
      <c r="D14" s="128">
        <v>207</v>
      </c>
      <c r="E14" s="123"/>
      <c r="F14" s="128">
        <v>8</v>
      </c>
      <c r="G14" s="123"/>
      <c r="H14" s="128">
        <v>40</v>
      </c>
      <c r="I14" s="123"/>
      <c r="J14" s="128">
        <v>24</v>
      </c>
      <c r="K14" s="123"/>
      <c r="L14" s="124">
        <f>100*SUM(F14,H14)/C14</f>
        <v>17.204301075268816</v>
      </c>
      <c r="M14" s="123"/>
      <c r="N14" s="124">
        <f t="shared" ref="N14:N30" si="0">100*H14/C14</f>
        <v>14.336917562724015</v>
      </c>
      <c r="O14" s="123"/>
      <c r="Q14" s="129"/>
    </row>
    <row r="15" spans="1:17" s="31" customFormat="1" ht="11.25">
      <c r="A15" s="123">
        <v>2007</v>
      </c>
      <c r="C15" s="128">
        <v>337</v>
      </c>
      <c r="D15" s="128">
        <v>208</v>
      </c>
      <c r="E15" s="123"/>
      <c r="F15" s="128">
        <v>20</v>
      </c>
      <c r="G15" s="123"/>
      <c r="H15" s="128">
        <v>51</v>
      </c>
      <c r="I15" s="123"/>
      <c r="J15" s="128">
        <v>58</v>
      </c>
      <c r="K15" s="123"/>
      <c r="L15" s="124">
        <f t="shared" ref="L15:L28" si="1">100*SUM(F15,H15)/C15</f>
        <v>21.068249258160236</v>
      </c>
      <c r="M15" s="123"/>
      <c r="N15" s="124">
        <f t="shared" si="0"/>
        <v>15.13353115727003</v>
      </c>
      <c r="O15" s="123"/>
      <c r="Q15" s="129"/>
    </row>
    <row r="16" spans="1:17" s="31" customFormat="1" ht="11.25">
      <c r="A16" s="123">
        <v>2008</v>
      </c>
      <c r="C16" s="128">
        <v>254</v>
      </c>
      <c r="D16" s="128">
        <v>187</v>
      </c>
      <c r="E16" s="138"/>
      <c r="F16" s="128">
        <v>12</v>
      </c>
      <c r="G16" s="138"/>
      <c r="H16" s="128">
        <v>32</v>
      </c>
      <c r="I16" s="138"/>
      <c r="J16" s="128">
        <v>23</v>
      </c>
      <c r="K16" s="138"/>
      <c r="L16" s="124">
        <f t="shared" si="1"/>
        <v>17.322834645669293</v>
      </c>
      <c r="M16" s="138"/>
      <c r="N16" s="124">
        <f t="shared" si="0"/>
        <v>12.598425196850394</v>
      </c>
      <c r="O16" s="138"/>
      <c r="Q16" s="129"/>
    </row>
    <row r="17" spans="1:17" s="31" customFormat="1" ht="11.25">
      <c r="A17" s="123">
        <v>2009</v>
      </c>
      <c r="C17" s="128">
        <v>225</v>
      </c>
      <c r="D17" s="128">
        <v>137</v>
      </c>
      <c r="E17" s="138"/>
      <c r="F17" s="128">
        <v>8</v>
      </c>
      <c r="G17" s="138"/>
      <c r="H17" s="128">
        <v>40</v>
      </c>
      <c r="I17" s="138"/>
      <c r="J17" s="128">
        <v>40</v>
      </c>
      <c r="K17" s="138"/>
      <c r="L17" s="124">
        <f t="shared" si="1"/>
        <v>21.333333333333332</v>
      </c>
      <c r="M17" s="138"/>
      <c r="N17" s="124">
        <f t="shared" si="0"/>
        <v>17.777777777777779</v>
      </c>
      <c r="O17" s="138"/>
      <c r="Q17" s="129"/>
    </row>
    <row r="18" spans="1:17" s="31" customFormat="1" ht="11.25">
      <c r="A18" s="123">
        <v>2010</v>
      </c>
      <c r="C18" s="129">
        <v>165</v>
      </c>
      <c r="D18" s="129">
        <v>122</v>
      </c>
      <c r="E18" s="123"/>
      <c r="F18" s="129">
        <v>1</v>
      </c>
      <c r="G18" s="123"/>
      <c r="H18" s="129">
        <v>21</v>
      </c>
      <c r="I18" s="123"/>
      <c r="J18" s="130">
        <v>21</v>
      </c>
      <c r="K18" s="123"/>
      <c r="L18" s="124">
        <f t="shared" si="1"/>
        <v>13.333333333333334</v>
      </c>
      <c r="M18" s="123"/>
      <c r="N18" s="124">
        <f t="shared" si="0"/>
        <v>12.727272727272727</v>
      </c>
      <c r="O18" s="123"/>
      <c r="Q18" s="129"/>
    </row>
    <row r="19" spans="1:17" s="31" customFormat="1" ht="11.25">
      <c r="A19" s="123">
        <v>2011</v>
      </c>
      <c r="C19" s="129">
        <v>173</v>
      </c>
      <c r="D19" s="129">
        <v>105</v>
      </c>
      <c r="E19" s="138" t="s">
        <v>553</v>
      </c>
      <c r="F19" s="129">
        <v>11</v>
      </c>
      <c r="G19" s="138" t="s">
        <v>553</v>
      </c>
      <c r="H19" s="129">
        <v>25</v>
      </c>
      <c r="I19" s="138" t="s">
        <v>553</v>
      </c>
      <c r="J19" s="130">
        <v>32</v>
      </c>
      <c r="K19" s="138" t="s">
        <v>553</v>
      </c>
      <c r="L19" s="124">
        <f t="shared" si="1"/>
        <v>20.809248554913296</v>
      </c>
      <c r="M19" s="138" t="s">
        <v>553</v>
      </c>
      <c r="N19" s="124">
        <f t="shared" si="0"/>
        <v>14.450867052023121</v>
      </c>
      <c r="O19" s="138" t="s">
        <v>553</v>
      </c>
      <c r="Q19" s="129"/>
    </row>
    <row r="20" spans="1:17" s="31" customFormat="1" ht="11.25">
      <c r="A20" s="123">
        <v>2012</v>
      </c>
      <c r="C20" s="31">
        <v>145</v>
      </c>
      <c r="D20" s="31">
        <v>112</v>
      </c>
      <c r="F20" s="31">
        <v>2</v>
      </c>
      <c r="H20" s="31">
        <v>24</v>
      </c>
      <c r="J20" s="37">
        <v>7</v>
      </c>
      <c r="K20" s="138" t="s">
        <v>553</v>
      </c>
      <c r="L20" s="124">
        <f t="shared" si="1"/>
        <v>17.931034482758619</v>
      </c>
      <c r="M20" s="138" t="s">
        <v>553</v>
      </c>
      <c r="N20" s="124">
        <f t="shared" si="0"/>
        <v>16.551724137931036</v>
      </c>
      <c r="O20" s="138" t="s">
        <v>553</v>
      </c>
      <c r="Q20" s="129"/>
    </row>
    <row r="21" spans="1:17" s="31" customFormat="1" ht="11.25">
      <c r="A21" s="123">
        <v>2013</v>
      </c>
      <c r="C21" s="31">
        <v>152</v>
      </c>
      <c r="D21" s="31">
        <v>105</v>
      </c>
      <c r="F21" s="31">
        <v>10</v>
      </c>
      <c r="H21" s="31">
        <v>19</v>
      </c>
      <c r="J21" s="31">
        <v>18</v>
      </c>
      <c r="K21" s="37"/>
      <c r="L21" s="124">
        <f t="shared" si="1"/>
        <v>19.078947368421051</v>
      </c>
      <c r="M21" s="124"/>
      <c r="N21" s="124">
        <f t="shared" si="0"/>
        <v>12.5</v>
      </c>
      <c r="O21" s="124"/>
      <c r="Q21" s="129"/>
    </row>
    <row r="22" spans="1:17" s="31" customFormat="1" ht="11.25">
      <c r="A22" s="123">
        <v>2014</v>
      </c>
      <c r="C22" s="129">
        <v>136</v>
      </c>
      <c r="D22" s="31">
        <v>100</v>
      </c>
      <c r="F22" s="31">
        <v>4</v>
      </c>
      <c r="H22" s="31">
        <v>18</v>
      </c>
      <c r="J22" s="31">
        <v>14</v>
      </c>
      <c r="K22" s="37"/>
      <c r="L22" s="124">
        <f t="shared" si="1"/>
        <v>16.176470588235293</v>
      </c>
      <c r="M22" s="124"/>
      <c r="N22" s="124">
        <f t="shared" si="0"/>
        <v>13.235294117647058</v>
      </c>
      <c r="O22" s="124"/>
      <c r="Q22" s="129"/>
    </row>
    <row r="23" spans="1:17" s="31" customFormat="1" ht="11.25">
      <c r="A23" s="123">
        <v>2015</v>
      </c>
      <c r="C23" s="31">
        <v>160</v>
      </c>
      <c r="D23" s="31">
        <v>104</v>
      </c>
      <c r="F23" s="31">
        <v>10</v>
      </c>
      <c r="H23" s="31">
        <v>25</v>
      </c>
      <c r="J23" s="31">
        <v>21</v>
      </c>
      <c r="K23" s="37"/>
      <c r="L23" s="124">
        <f t="shared" si="1"/>
        <v>21.875</v>
      </c>
      <c r="M23" s="124"/>
      <c r="N23" s="124">
        <f t="shared" si="0"/>
        <v>15.625</v>
      </c>
      <c r="O23" s="124"/>
      <c r="Q23" s="129"/>
    </row>
    <row r="24" spans="1:17" s="31" customFormat="1" ht="11.25">
      <c r="A24" s="123">
        <v>2016</v>
      </c>
      <c r="C24" s="31">
        <v>152</v>
      </c>
      <c r="D24" s="31">
        <v>106</v>
      </c>
      <c r="F24" s="31">
        <v>10</v>
      </c>
      <c r="H24" s="31">
        <v>23</v>
      </c>
      <c r="J24" s="31">
        <v>13</v>
      </c>
      <c r="K24" s="37"/>
      <c r="L24" s="124">
        <f t="shared" si="1"/>
        <v>21.710526315789473</v>
      </c>
      <c r="M24" s="124"/>
      <c r="N24" s="124">
        <f t="shared" si="0"/>
        <v>15.131578947368421</v>
      </c>
      <c r="O24" s="124"/>
      <c r="Q24" s="129"/>
    </row>
    <row r="25" spans="1:17" s="31" customFormat="1" ht="11.25">
      <c r="A25" s="123">
        <v>2017</v>
      </c>
      <c r="C25" s="31">
        <v>135</v>
      </c>
      <c r="D25" s="31">
        <v>84</v>
      </c>
      <c r="F25" s="31">
        <v>7</v>
      </c>
      <c r="H25" s="31">
        <v>24</v>
      </c>
      <c r="J25" s="31">
        <v>20</v>
      </c>
      <c r="K25" s="37"/>
      <c r="L25" s="124">
        <f t="shared" si="1"/>
        <v>22.962962962962962</v>
      </c>
      <c r="M25" s="124"/>
      <c r="N25" s="124">
        <f t="shared" si="0"/>
        <v>17.777777777777779</v>
      </c>
      <c r="O25" s="124"/>
      <c r="Q25" s="129"/>
    </row>
    <row r="26" spans="1:17" s="31" customFormat="1" ht="11.25">
      <c r="A26" s="123">
        <v>2018</v>
      </c>
      <c r="C26" s="31">
        <v>192</v>
      </c>
      <c r="D26" s="31">
        <v>151</v>
      </c>
      <c r="F26" s="31">
        <v>5</v>
      </c>
      <c r="H26" s="31">
        <v>22</v>
      </c>
      <c r="J26" s="31">
        <v>14</v>
      </c>
      <c r="K26" s="37"/>
      <c r="L26" s="124">
        <f t="shared" si="1"/>
        <v>14.0625</v>
      </c>
      <c r="M26" s="124"/>
      <c r="N26" s="124">
        <f t="shared" si="0"/>
        <v>11.458333333333334</v>
      </c>
      <c r="O26" s="124"/>
      <c r="Q26" s="129"/>
    </row>
    <row r="27" spans="1:17" s="31" customFormat="1" ht="11.25">
      <c r="A27" s="123">
        <v>2019</v>
      </c>
      <c r="C27" s="31">
        <v>119</v>
      </c>
      <c r="D27" s="31">
        <v>76</v>
      </c>
      <c r="F27" s="31">
        <v>2</v>
      </c>
      <c r="H27" s="31">
        <v>17</v>
      </c>
      <c r="J27" s="31">
        <v>24</v>
      </c>
      <c r="K27" s="37"/>
      <c r="L27" s="124">
        <f t="shared" si="1"/>
        <v>15.966386554621849</v>
      </c>
      <c r="M27" s="124"/>
      <c r="N27" s="124">
        <f t="shared" si="0"/>
        <v>14.285714285714286</v>
      </c>
      <c r="O27" s="124"/>
      <c r="Q27" s="129"/>
    </row>
    <row r="28" spans="1:17" s="31" customFormat="1" ht="11.25">
      <c r="A28" s="123">
        <v>2020</v>
      </c>
      <c r="C28" s="31">
        <v>122</v>
      </c>
      <c r="D28" s="31">
        <v>77</v>
      </c>
      <c r="F28" s="31">
        <v>2</v>
      </c>
      <c r="H28" s="31">
        <v>15</v>
      </c>
      <c r="J28" s="31">
        <v>28</v>
      </c>
      <c r="K28" s="37"/>
      <c r="L28" s="124">
        <f t="shared" si="1"/>
        <v>13.934426229508198</v>
      </c>
      <c r="M28" s="124"/>
      <c r="N28" s="124">
        <f t="shared" si="0"/>
        <v>12.295081967213115</v>
      </c>
      <c r="O28" s="124"/>
      <c r="Q28" s="129"/>
    </row>
    <row r="29" spans="1:17" s="31" customFormat="1" ht="11.25">
      <c r="A29" s="123">
        <v>2021</v>
      </c>
      <c r="C29" s="31">
        <v>114</v>
      </c>
      <c r="D29" s="31">
        <v>65</v>
      </c>
      <c r="F29" s="31">
        <v>4</v>
      </c>
      <c r="H29" s="31">
        <v>6</v>
      </c>
      <c r="J29" s="31">
        <v>39</v>
      </c>
      <c r="K29" s="37"/>
      <c r="L29" s="124">
        <f>100*SUM(F29,H29)/C29</f>
        <v>8.7719298245614041</v>
      </c>
      <c r="M29" s="124"/>
      <c r="N29" s="124">
        <f t="shared" si="0"/>
        <v>5.2631578947368425</v>
      </c>
      <c r="O29" s="124"/>
      <c r="Q29" s="129"/>
    </row>
    <row r="30" spans="1:17" s="31" customFormat="1" ht="11.25">
      <c r="A30" s="123">
        <v>2022</v>
      </c>
      <c r="C30" s="31">
        <v>131</v>
      </c>
      <c r="D30" s="31">
        <v>75</v>
      </c>
      <c r="F30" s="31">
        <v>3</v>
      </c>
      <c r="H30" s="31">
        <v>15</v>
      </c>
      <c r="J30" s="31">
        <v>38</v>
      </c>
      <c r="K30" s="37"/>
      <c r="L30" s="124">
        <f>100*SUM(F30,H30)/C30</f>
        <v>13.740458015267176</v>
      </c>
      <c r="M30" s="124"/>
      <c r="N30" s="124">
        <f t="shared" si="0"/>
        <v>11.450381679389313</v>
      </c>
      <c r="O30" s="124"/>
      <c r="Q30" s="129"/>
    </row>
    <row r="31" spans="1:17" s="34" customFormat="1" ht="11.25">
      <c r="A31" s="132" t="s">
        <v>742</v>
      </c>
      <c r="B31" s="132"/>
      <c r="C31" s="133">
        <f>SUM(C14:C30)</f>
        <v>2991</v>
      </c>
      <c r="D31" s="133">
        <f>SUM(D14:D30)</f>
        <v>2021</v>
      </c>
      <c r="E31" s="133"/>
      <c r="F31" s="133">
        <f>SUM(F14:F30)</f>
        <v>119</v>
      </c>
      <c r="G31" s="133"/>
      <c r="H31" s="133">
        <f>SUM(H14:H30)</f>
        <v>417</v>
      </c>
      <c r="I31" s="133"/>
      <c r="J31" s="133">
        <f>SUM(J14:J30)</f>
        <v>434</v>
      </c>
      <c r="K31" s="133"/>
      <c r="L31" s="136">
        <f>100*SUM(F31,H31)/C31</f>
        <v>17.920427950518221</v>
      </c>
      <c r="M31" s="192"/>
      <c r="N31" s="136">
        <f>100*H31/C31</f>
        <v>13.941825476429289</v>
      </c>
      <c r="O31" s="193"/>
      <c r="Q31" s="129"/>
    </row>
    <row r="32" spans="1:17" s="31" customFormat="1" ht="11.25">
      <c r="C32" s="81"/>
      <c r="D32" s="81"/>
      <c r="E32" s="138"/>
      <c r="F32" s="81"/>
      <c r="G32" s="138"/>
      <c r="H32" s="81"/>
      <c r="I32" s="138"/>
      <c r="J32" s="81"/>
      <c r="K32" s="138"/>
      <c r="L32" s="195"/>
      <c r="M32" s="138"/>
      <c r="N32" s="124"/>
      <c r="O32" s="138"/>
      <c r="Q32" s="129"/>
    </row>
    <row r="33" spans="1:17" s="31" customFormat="1" ht="11.25">
      <c r="A33" s="34" t="s">
        <v>306</v>
      </c>
      <c r="C33" s="81"/>
      <c r="D33" s="81"/>
      <c r="E33" s="138"/>
      <c r="F33" s="124"/>
      <c r="G33" s="138"/>
      <c r="H33" s="124"/>
      <c r="I33" s="138"/>
      <c r="J33" s="81"/>
      <c r="K33" s="138"/>
      <c r="L33" s="124"/>
      <c r="M33" s="138"/>
      <c r="N33" s="124"/>
      <c r="O33" s="138"/>
      <c r="Q33" s="129"/>
    </row>
    <row r="34" spans="1:17" s="31" customFormat="1" ht="11.25">
      <c r="A34" s="123">
        <v>2006</v>
      </c>
      <c r="C34" s="81">
        <v>238</v>
      </c>
      <c r="D34" s="81">
        <v>171</v>
      </c>
      <c r="E34" s="138"/>
      <c r="F34" s="81">
        <v>8</v>
      </c>
      <c r="G34" s="138"/>
      <c r="H34" s="81">
        <v>39</v>
      </c>
      <c r="I34" s="138"/>
      <c r="J34" s="81">
        <v>20</v>
      </c>
      <c r="K34" s="138"/>
      <c r="L34" s="124">
        <f t="shared" ref="L34:L42" si="2">100*SUM(F34,H34)/C34</f>
        <v>19.747899159663866</v>
      </c>
      <c r="M34" s="138"/>
      <c r="N34" s="124">
        <f t="shared" ref="N34:N42" si="3">100*H34/C34</f>
        <v>16.386554621848738</v>
      </c>
      <c r="O34" s="138"/>
      <c r="Q34" s="129"/>
    </row>
    <row r="35" spans="1:17" s="31" customFormat="1" ht="11.25">
      <c r="A35" s="123">
        <v>2007</v>
      </c>
      <c r="C35" s="81">
        <v>262</v>
      </c>
      <c r="D35" s="81">
        <v>157</v>
      </c>
      <c r="E35" s="138"/>
      <c r="F35" s="81">
        <v>15</v>
      </c>
      <c r="G35" s="138"/>
      <c r="H35" s="81">
        <v>48</v>
      </c>
      <c r="I35" s="138"/>
      <c r="J35" s="81">
        <v>42</v>
      </c>
      <c r="K35" s="138"/>
      <c r="L35" s="124">
        <f t="shared" si="2"/>
        <v>24.045801526717558</v>
      </c>
      <c r="M35" s="138"/>
      <c r="N35" s="124">
        <f t="shared" si="3"/>
        <v>18.320610687022899</v>
      </c>
      <c r="O35" s="138"/>
      <c r="Q35" s="129"/>
    </row>
    <row r="36" spans="1:17" s="31" customFormat="1" ht="11.25">
      <c r="A36" s="123">
        <v>2008</v>
      </c>
      <c r="C36" s="81">
        <v>208</v>
      </c>
      <c r="D36" s="81">
        <v>150</v>
      </c>
      <c r="E36" s="123"/>
      <c r="F36" s="81">
        <v>11</v>
      </c>
      <c r="G36" s="123"/>
      <c r="H36" s="81">
        <v>29</v>
      </c>
      <c r="I36" s="123"/>
      <c r="J36" s="81">
        <v>18</v>
      </c>
      <c r="K36" s="123"/>
      <c r="L36" s="124">
        <f t="shared" si="2"/>
        <v>19.23076923076923</v>
      </c>
      <c r="M36" s="123"/>
      <c r="N36" s="124">
        <f t="shared" si="3"/>
        <v>13.942307692307692</v>
      </c>
      <c r="O36" s="123"/>
      <c r="Q36" s="129"/>
    </row>
    <row r="37" spans="1:17" s="31" customFormat="1" ht="11.25">
      <c r="A37" s="123">
        <v>2009</v>
      </c>
      <c r="C37" s="81">
        <v>191</v>
      </c>
      <c r="D37" s="81">
        <v>116</v>
      </c>
      <c r="E37" s="138"/>
      <c r="F37" s="81">
        <v>7</v>
      </c>
      <c r="G37" s="138"/>
      <c r="H37" s="81">
        <v>37</v>
      </c>
      <c r="I37" s="138"/>
      <c r="J37" s="81">
        <v>31</v>
      </c>
      <c r="K37" s="138"/>
      <c r="L37" s="124">
        <f>100*SUM(F37,H37)/C37</f>
        <v>23.036649214659686</v>
      </c>
      <c r="M37" s="138"/>
      <c r="N37" s="124">
        <f t="shared" si="3"/>
        <v>19.3717277486911</v>
      </c>
      <c r="O37" s="138"/>
      <c r="Q37" s="129"/>
    </row>
    <row r="38" spans="1:17" s="31" customFormat="1" ht="11.25">
      <c r="A38" s="123">
        <v>2010</v>
      </c>
      <c r="C38" s="31">
        <v>138</v>
      </c>
      <c r="D38" s="31">
        <v>98</v>
      </c>
      <c r="E38" s="138"/>
      <c r="F38" s="31">
        <v>1</v>
      </c>
      <c r="G38" s="138"/>
      <c r="H38" s="31">
        <v>21</v>
      </c>
      <c r="I38" s="138"/>
      <c r="J38" s="37">
        <v>18</v>
      </c>
      <c r="K38" s="138"/>
      <c r="L38" s="124">
        <f t="shared" si="2"/>
        <v>15.942028985507246</v>
      </c>
      <c r="M38" s="138"/>
      <c r="N38" s="124">
        <f t="shared" si="3"/>
        <v>15.217391304347826</v>
      </c>
      <c r="O38" s="138"/>
      <c r="Q38" s="129"/>
    </row>
    <row r="39" spans="1:17" s="31" customFormat="1" ht="11.25">
      <c r="A39" s="123">
        <v>2011</v>
      </c>
      <c r="C39" s="31">
        <v>148</v>
      </c>
      <c r="D39" s="31">
        <v>87</v>
      </c>
      <c r="E39" s="138" t="s">
        <v>553</v>
      </c>
      <c r="F39" s="31">
        <v>10</v>
      </c>
      <c r="G39" s="138" t="s">
        <v>553</v>
      </c>
      <c r="H39" s="31">
        <v>23</v>
      </c>
      <c r="I39" s="138" t="s">
        <v>553</v>
      </c>
      <c r="J39" s="37">
        <v>28</v>
      </c>
      <c r="K39" s="138" t="s">
        <v>553</v>
      </c>
      <c r="L39" s="124">
        <f t="shared" si="2"/>
        <v>22.297297297297298</v>
      </c>
      <c r="M39" s="138" t="s">
        <v>553</v>
      </c>
      <c r="N39" s="124">
        <f t="shared" si="3"/>
        <v>15.54054054054054</v>
      </c>
      <c r="O39" s="138" t="s">
        <v>553</v>
      </c>
      <c r="Q39" s="129"/>
    </row>
    <row r="40" spans="1:17" s="31" customFormat="1" ht="11.25">
      <c r="A40" s="123">
        <v>2012</v>
      </c>
      <c r="C40" s="31">
        <v>123</v>
      </c>
      <c r="D40" s="31">
        <v>95</v>
      </c>
      <c r="E40" s="138"/>
      <c r="F40" s="31">
        <v>1</v>
      </c>
      <c r="G40" s="138"/>
      <c r="H40" s="31">
        <v>21</v>
      </c>
      <c r="I40" s="138"/>
      <c r="J40" s="31">
        <v>6</v>
      </c>
      <c r="K40" s="138"/>
      <c r="L40" s="124">
        <f t="shared" si="2"/>
        <v>17.886178861788618</v>
      </c>
      <c r="M40" s="138"/>
      <c r="N40" s="124">
        <f t="shared" si="3"/>
        <v>17.073170731707318</v>
      </c>
      <c r="O40" s="138"/>
      <c r="Q40" s="129"/>
    </row>
    <row r="41" spans="1:17" s="31" customFormat="1" ht="11.25">
      <c r="A41" s="123">
        <v>2013</v>
      </c>
      <c r="C41" s="31">
        <v>124</v>
      </c>
      <c r="D41" s="31">
        <v>84</v>
      </c>
      <c r="E41" s="138"/>
      <c r="F41" s="31">
        <v>7</v>
      </c>
      <c r="G41" s="138"/>
      <c r="H41" s="31">
        <v>18</v>
      </c>
      <c r="I41" s="138"/>
      <c r="J41" s="31">
        <v>15</v>
      </c>
      <c r="K41" s="138"/>
      <c r="L41" s="124">
        <f t="shared" si="2"/>
        <v>20.161290322580644</v>
      </c>
      <c r="M41" s="138"/>
      <c r="N41" s="124">
        <f t="shared" si="3"/>
        <v>14.516129032258064</v>
      </c>
      <c r="O41" s="138"/>
      <c r="Q41" s="129"/>
    </row>
    <row r="42" spans="1:17" s="31" customFormat="1" ht="11.25">
      <c r="A42" s="123">
        <v>2014</v>
      </c>
      <c r="C42" s="31">
        <v>109</v>
      </c>
      <c r="D42" s="31">
        <v>80</v>
      </c>
      <c r="E42" s="138"/>
      <c r="F42" s="31">
        <v>4</v>
      </c>
      <c r="G42" s="138"/>
      <c r="H42" s="31">
        <v>15</v>
      </c>
      <c r="I42" s="138"/>
      <c r="J42" s="31">
        <v>10</v>
      </c>
      <c r="K42" s="138"/>
      <c r="L42" s="124">
        <f t="shared" si="2"/>
        <v>17.431192660550458</v>
      </c>
      <c r="M42" s="138"/>
      <c r="N42" s="124">
        <f t="shared" si="3"/>
        <v>13.761467889908257</v>
      </c>
      <c r="O42" s="138"/>
      <c r="Q42" s="129"/>
    </row>
    <row r="43" spans="1:17" s="31" customFormat="1" ht="11.25">
      <c r="A43" s="123">
        <v>2015</v>
      </c>
      <c r="C43" s="31">
        <v>136</v>
      </c>
      <c r="D43" s="31">
        <v>91</v>
      </c>
      <c r="F43" s="31">
        <v>10</v>
      </c>
      <c r="H43" s="31">
        <v>21</v>
      </c>
      <c r="J43" s="31">
        <v>14</v>
      </c>
      <c r="K43" s="138"/>
      <c r="L43" s="124">
        <f>100*SUM(F43,H43)/C43</f>
        <v>22.794117647058822</v>
      </c>
      <c r="M43" s="138"/>
      <c r="N43" s="124">
        <f>100*H43/C43</f>
        <v>15.441176470588236</v>
      </c>
      <c r="O43" s="138"/>
      <c r="Q43" s="129"/>
    </row>
    <row r="44" spans="1:17" s="31" customFormat="1" ht="11.25">
      <c r="A44" s="123">
        <v>2016</v>
      </c>
      <c r="C44" s="31">
        <v>129</v>
      </c>
      <c r="D44" s="31">
        <v>89</v>
      </c>
      <c r="F44" s="31">
        <v>10</v>
      </c>
      <c r="H44" s="31">
        <v>20</v>
      </c>
      <c r="J44" s="31">
        <v>10</v>
      </c>
      <c r="K44" s="138"/>
      <c r="L44" s="124">
        <f>100*SUM(F44,H44)/C44</f>
        <v>23.255813953488371</v>
      </c>
      <c r="M44" s="138"/>
      <c r="N44" s="124">
        <f>100*H44/C44</f>
        <v>15.503875968992247</v>
      </c>
      <c r="O44" s="138"/>
      <c r="Q44" s="129"/>
    </row>
    <row r="45" spans="1:17" s="31" customFormat="1" ht="11.25">
      <c r="A45" s="123">
        <v>2017</v>
      </c>
      <c r="C45" s="31">
        <v>119</v>
      </c>
      <c r="D45" s="31">
        <v>73</v>
      </c>
      <c r="F45" s="31">
        <v>7</v>
      </c>
      <c r="H45" s="31">
        <v>21</v>
      </c>
      <c r="J45" s="31">
        <v>18</v>
      </c>
      <c r="K45" s="37"/>
      <c r="L45" s="124">
        <f>100*SUM(F45,H45)/C45</f>
        <v>23.529411764705884</v>
      </c>
      <c r="M45" s="138"/>
      <c r="N45" s="124">
        <f>100*H45/C45</f>
        <v>17.647058823529413</v>
      </c>
      <c r="O45" s="124"/>
      <c r="Q45" s="129"/>
    </row>
    <row r="46" spans="1:17" s="31" customFormat="1" ht="11.25">
      <c r="A46" s="123">
        <v>2018</v>
      </c>
      <c r="C46" s="81">
        <v>169</v>
      </c>
      <c r="D46" s="81">
        <v>132</v>
      </c>
      <c r="E46" s="81"/>
      <c r="F46" s="81">
        <v>5</v>
      </c>
      <c r="G46" s="81"/>
      <c r="H46" s="81">
        <v>21</v>
      </c>
      <c r="I46" s="81"/>
      <c r="J46" s="81">
        <v>11</v>
      </c>
      <c r="K46" s="37"/>
      <c r="L46" s="124">
        <f>100*SUM(F46,H46)/C46</f>
        <v>15.384615384615385</v>
      </c>
      <c r="M46" s="138"/>
      <c r="N46" s="124">
        <f>100*H46/C46</f>
        <v>12.42603550295858</v>
      </c>
      <c r="O46" s="124"/>
      <c r="Q46" s="129"/>
    </row>
    <row r="47" spans="1:17" s="31" customFormat="1" ht="11.25">
      <c r="A47" s="123">
        <v>2019</v>
      </c>
      <c r="C47" s="81">
        <v>103</v>
      </c>
      <c r="D47" s="81">
        <v>63</v>
      </c>
      <c r="E47" s="81"/>
      <c r="F47" s="81">
        <v>2</v>
      </c>
      <c r="G47" s="81"/>
      <c r="H47" s="81">
        <v>17</v>
      </c>
      <c r="I47" s="81"/>
      <c r="J47" s="81">
        <v>21</v>
      </c>
      <c r="K47" s="37"/>
      <c r="L47" s="124">
        <f>100*SUM(F47,H47)/C47</f>
        <v>18.446601941747574</v>
      </c>
      <c r="M47" s="138"/>
      <c r="N47" s="124">
        <f>100*H47/C47</f>
        <v>16.50485436893204</v>
      </c>
      <c r="O47" s="124"/>
      <c r="Q47" s="129"/>
    </row>
    <row r="48" spans="1:17" s="31" customFormat="1" ht="11.25">
      <c r="A48" s="123">
        <v>2020</v>
      </c>
      <c r="C48" s="81">
        <v>106</v>
      </c>
      <c r="D48" s="81">
        <v>69</v>
      </c>
      <c r="E48" s="81"/>
      <c r="F48" s="81">
        <v>2</v>
      </c>
      <c r="G48" s="81"/>
      <c r="H48" s="81">
        <v>15</v>
      </c>
      <c r="I48" s="81"/>
      <c r="J48" s="81">
        <v>20</v>
      </c>
      <c r="K48" s="37"/>
      <c r="L48" s="124">
        <f t="shared" ref="L48:L50" si="4">100*SUM(F48,H48)/C48</f>
        <v>16.037735849056602</v>
      </c>
      <c r="M48" s="138"/>
      <c r="N48" s="124">
        <f t="shared" ref="N48:N50" si="5">100*H48/C48</f>
        <v>14.150943396226415</v>
      </c>
      <c r="O48" s="124"/>
      <c r="Q48" s="129"/>
    </row>
    <row r="49" spans="1:17" s="31" customFormat="1" ht="11.25">
      <c r="A49" s="123">
        <v>2021</v>
      </c>
      <c r="C49" s="81">
        <v>96</v>
      </c>
      <c r="D49" s="81">
        <v>54</v>
      </c>
      <c r="E49" s="81"/>
      <c r="F49" s="81">
        <v>3</v>
      </c>
      <c r="G49" s="81"/>
      <c r="H49" s="81">
        <v>5</v>
      </c>
      <c r="I49" s="81"/>
      <c r="J49" s="81">
        <v>34</v>
      </c>
      <c r="K49" s="37"/>
      <c r="L49" s="124">
        <f t="shared" si="4"/>
        <v>8.3333333333333339</v>
      </c>
      <c r="M49" s="138"/>
      <c r="N49" s="124">
        <f t="shared" si="5"/>
        <v>5.208333333333333</v>
      </c>
      <c r="O49" s="124"/>
      <c r="Q49" s="129"/>
    </row>
    <row r="50" spans="1:17" s="31" customFormat="1" ht="11.25">
      <c r="A50" s="123">
        <v>2022</v>
      </c>
      <c r="C50" s="81">
        <v>104</v>
      </c>
      <c r="D50" s="81">
        <v>57</v>
      </c>
      <c r="E50" s="81"/>
      <c r="F50" s="81">
        <v>3</v>
      </c>
      <c r="G50" s="81"/>
      <c r="H50" s="81">
        <v>15</v>
      </c>
      <c r="I50" s="81"/>
      <c r="J50" s="81">
        <v>29</v>
      </c>
      <c r="K50" s="37"/>
      <c r="L50" s="124">
        <f t="shared" si="4"/>
        <v>17.307692307692307</v>
      </c>
      <c r="M50" s="138"/>
      <c r="N50" s="124">
        <f t="shared" si="5"/>
        <v>14.423076923076923</v>
      </c>
      <c r="O50" s="124"/>
      <c r="Q50" s="129"/>
    </row>
    <row r="51" spans="1:17" s="34" customFormat="1" ht="11.25">
      <c r="A51" s="132" t="s">
        <v>742</v>
      </c>
      <c r="B51" s="132"/>
      <c r="C51" s="133">
        <f>SUM(C34:C50)</f>
        <v>2503</v>
      </c>
      <c r="D51" s="133">
        <f>SUM(D34:D50)</f>
        <v>1666</v>
      </c>
      <c r="E51" s="133"/>
      <c r="F51" s="133">
        <f>SUM(F34:F50)</f>
        <v>106</v>
      </c>
      <c r="G51" s="133"/>
      <c r="H51" s="133">
        <f>SUM(H34:H50)</f>
        <v>386</v>
      </c>
      <c r="I51" s="133"/>
      <c r="J51" s="133">
        <f>SUM(J34:J50)</f>
        <v>345</v>
      </c>
      <c r="K51" s="133"/>
      <c r="L51" s="136">
        <f>100*SUM(F51,H51)/C51</f>
        <v>19.656412305233719</v>
      </c>
      <c r="M51" s="192"/>
      <c r="N51" s="136">
        <f>100*H51/C51</f>
        <v>15.421494206951659</v>
      </c>
      <c r="O51" s="193"/>
      <c r="Q51" s="129"/>
    </row>
    <row r="52" spans="1:17" s="31" customFormat="1" ht="11.25">
      <c r="A52" s="123"/>
      <c r="E52" s="123"/>
      <c r="G52" s="123"/>
      <c r="I52" s="123"/>
      <c r="K52" s="123"/>
      <c r="L52" s="124"/>
      <c r="M52" s="138"/>
      <c r="N52" s="124"/>
      <c r="O52" s="123"/>
      <c r="Q52" s="129"/>
    </row>
    <row r="53" spans="1:17" s="31" customFormat="1" ht="12" customHeight="1">
      <c r="A53" s="34" t="s">
        <v>307</v>
      </c>
      <c r="C53" s="81"/>
      <c r="D53" s="81"/>
      <c r="E53" s="160"/>
      <c r="F53" s="81"/>
      <c r="G53" s="160"/>
      <c r="H53" s="81"/>
      <c r="I53" s="160"/>
      <c r="J53" s="81"/>
      <c r="K53" s="160"/>
      <c r="L53" s="124"/>
      <c r="M53" s="160"/>
      <c r="N53" s="124"/>
      <c r="O53" s="160"/>
      <c r="Q53" s="129"/>
    </row>
    <row r="54" spans="1:17" s="31" customFormat="1" ht="12" customHeight="1">
      <c r="A54" s="123">
        <v>2006</v>
      </c>
      <c r="C54" s="81">
        <v>41</v>
      </c>
      <c r="D54" s="81">
        <v>36</v>
      </c>
      <c r="E54" s="160"/>
      <c r="F54" s="81" t="s">
        <v>599</v>
      </c>
      <c r="G54" s="160"/>
      <c r="H54" s="81">
        <v>1</v>
      </c>
      <c r="I54" s="160"/>
      <c r="J54" s="81">
        <v>4</v>
      </c>
      <c r="K54" s="160"/>
      <c r="L54" s="124">
        <f>100*SUM(F54,H54)/C54</f>
        <v>2.4390243902439024</v>
      </c>
      <c r="M54" s="160"/>
      <c r="N54" s="124">
        <f>100*H54/C54</f>
        <v>2.4390243902439024</v>
      </c>
      <c r="O54" s="160"/>
      <c r="Q54" s="129"/>
    </row>
    <row r="55" spans="1:17" s="31" customFormat="1" ht="12" customHeight="1">
      <c r="A55" s="123">
        <v>2007</v>
      </c>
      <c r="C55" s="81">
        <v>75</v>
      </c>
      <c r="D55" s="81">
        <v>51</v>
      </c>
      <c r="E55" s="138"/>
      <c r="F55" s="81">
        <v>5</v>
      </c>
      <c r="G55" s="138"/>
      <c r="H55" s="81">
        <v>3</v>
      </c>
      <c r="I55" s="138"/>
      <c r="J55" s="81">
        <v>16</v>
      </c>
      <c r="K55" s="138"/>
      <c r="L55" s="124">
        <f>100*SUM(F55,H55)/C55</f>
        <v>10.666666666666666</v>
      </c>
      <c r="M55" s="138"/>
      <c r="N55" s="124">
        <f>100*H55/C55</f>
        <v>4</v>
      </c>
      <c r="O55" s="138"/>
      <c r="Q55" s="129"/>
    </row>
    <row r="56" spans="1:17" s="31" customFormat="1" ht="12" customHeight="1">
      <c r="A56" s="123">
        <v>2008</v>
      </c>
      <c r="C56" s="81">
        <v>46</v>
      </c>
      <c r="D56" s="81">
        <v>37</v>
      </c>
      <c r="E56" s="160"/>
      <c r="F56" s="81">
        <v>1</v>
      </c>
      <c r="G56" s="160"/>
      <c r="H56" s="81">
        <v>3</v>
      </c>
      <c r="I56" s="160"/>
      <c r="J56" s="81">
        <v>5</v>
      </c>
      <c r="K56" s="160"/>
      <c r="L56" s="124">
        <f>100*SUM(F56,H56)/C56</f>
        <v>8.695652173913043</v>
      </c>
      <c r="M56" s="160"/>
      <c r="N56" s="124">
        <f>100*H56/C56</f>
        <v>6.5217391304347823</v>
      </c>
      <c r="O56" s="160"/>
      <c r="Q56" s="129"/>
    </row>
    <row r="57" spans="1:17" s="31" customFormat="1" ht="12" customHeight="1">
      <c r="A57" s="123">
        <v>2009</v>
      </c>
      <c r="C57" s="81">
        <v>34</v>
      </c>
      <c r="D57" s="81">
        <v>21</v>
      </c>
      <c r="E57" s="123"/>
      <c r="F57" s="81">
        <v>1</v>
      </c>
      <c r="G57" s="123"/>
      <c r="H57" s="81">
        <v>3</v>
      </c>
      <c r="I57" s="123"/>
      <c r="J57" s="81">
        <v>9</v>
      </c>
      <c r="K57" s="123"/>
      <c r="L57" s="124">
        <f>100*SUM(F57,H57)/C57</f>
        <v>11.764705882352942</v>
      </c>
      <c r="M57" s="123"/>
      <c r="N57" s="124">
        <f>100*H57/C57</f>
        <v>8.8235294117647065</v>
      </c>
      <c r="O57" s="123"/>
      <c r="Q57" s="129"/>
    </row>
    <row r="58" spans="1:17" s="31" customFormat="1" ht="11.25">
      <c r="A58" s="123">
        <v>2010</v>
      </c>
      <c r="C58" s="31">
        <v>27</v>
      </c>
      <c r="D58" s="31">
        <v>24</v>
      </c>
      <c r="E58" s="123"/>
      <c r="F58" s="81" t="s">
        <v>599</v>
      </c>
      <c r="G58" s="123"/>
      <c r="H58" s="81" t="s">
        <v>599</v>
      </c>
      <c r="I58" s="123"/>
      <c r="J58" s="37">
        <v>3</v>
      </c>
      <c r="K58" s="123"/>
      <c r="L58" s="81" t="s">
        <v>599</v>
      </c>
      <c r="M58" s="123"/>
      <c r="N58" s="81" t="s">
        <v>599</v>
      </c>
      <c r="O58" s="123"/>
      <c r="Q58" s="129"/>
    </row>
    <row r="59" spans="1:17" s="31" customFormat="1" ht="11.25">
      <c r="A59" s="123">
        <v>2011</v>
      </c>
      <c r="C59" s="31">
        <v>25</v>
      </c>
      <c r="D59" s="31">
        <v>18</v>
      </c>
      <c r="E59" s="138" t="s">
        <v>553</v>
      </c>
      <c r="F59" s="81">
        <v>1</v>
      </c>
      <c r="G59" s="138" t="s">
        <v>553</v>
      </c>
      <c r="H59" s="81">
        <v>2</v>
      </c>
      <c r="I59" s="138" t="s">
        <v>553</v>
      </c>
      <c r="J59" s="37">
        <v>4</v>
      </c>
      <c r="K59" s="138" t="s">
        <v>553</v>
      </c>
      <c r="L59" s="124">
        <f t="shared" ref="L59:L66" si="6">100*SUM(F59,H59)/C59</f>
        <v>12</v>
      </c>
      <c r="M59" s="138" t="s">
        <v>553</v>
      </c>
      <c r="N59" s="124">
        <f t="shared" ref="N59:N66" si="7">100*H59/C59</f>
        <v>8</v>
      </c>
      <c r="O59" s="138" t="s">
        <v>553</v>
      </c>
      <c r="Q59" s="129"/>
    </row>
    <row r="60" spans="1:17" s="31" customFormat="1" ht="11.25">
      <c r="A60" s="123">
        <v>2012</v>
      </c>
      <c r="C60" s="31">
        <v>22</v>
      </c>
      <c r="D60" s="31">
        <v>17</v>
      </c>
      <c r="F60" s="81">
        <v>1</v>
      </c>
      <c r="G60" s="81"/>
      <c r="H60" s="81">
        <v>3</v>
      </c>
      <c r="I60" s="81"/>
      <c r="J60" s="31">
        <v>1</v>
      </c>
      <c r="K60" s="138" t="s">
        <v>553</v>
      </c>
      <c r="L60" s="124">
        <f t="shared" si="6"/>
        <v>18.181818181818183</v>
      </c>
      <c r="M60" s="138" t="s">
        <v>553</v>
      </c>
      <c r="N60" s="124">
        <f t="shared" si="7"/>
        <v>13.636363636363637</v>
      </c>
      <c r="O60" s="138" t="s">
        <v>553</v>
      </c>
      <c r="Q60" s="129"/>
    </row>
    <row r="61" spans="1:17" s="31" customFormat="1" ht="11.25">
      <c r="A61" s="123">
        <v>2013</v>
      </c>
      <c r="C61" s="31">
        <v>28</v>
      </c>
      <c r="D61" s="31">
        <v>21</v>
      </c>
      <c r="F61" s="81">
        <v>3</v>
      </c>
      <c r="G61" s="81"/>
      <c r="H61" s="81">
        <v>1</v>
      </c>
      <c r="I61" s="81"/>
      <c r="J61" s="31">
        <v>3</v>
      </c>
      <c r="K61" s="138"/>
      <c r="L61" s="124">
        <f t="shared" si="6"/>
        <v>14.285714285714286</v>
      </c>
      <c r="M61" s="138"/>
      <c r="N61" s="124">
        <f t="shared" si="7"/>
        <v>3.5714285714285716</v>
      </c>
      <c r="O61" s="138"/>
      <c r="Q61" s="129"/>
    </row>
    <row r="62" spans="1:17" s="31" customFormat="1" ht="11.25">
      <c r="A62" s="123">
        <v>2014</v>
      </c>
      <c r="C62" s="31">
        <v>27</v>
      </c>
      <c r="D62" s="31">
        <v>20</v>
      </c>
      <c r="F62" s="81" t="s">
        <v>599</v>
      </c>
      <c r="G62" s="81"/>
      <c r="H62" s="81">
        <v>3</v>
      </c>
      <c r="I62" s="81"/>
      <c r="J62" s="31">
        <v>4</v>
      </c>
      <c r="K62" s="138"/>
      <c r="L62" s="124">
        <f t="shared" si="6"/>
        <v>11.111111111111111</v>
      </c>
      <c r="M62" s="138"/>
      <c r="N62" s="124">
        <f t="shared" si="7"/>
        <v>11.111111111111111</v>
      </c>
      <c r="O62" s="138"/>
      <c r="Q62" s="129"/>
    </row>
    <row r="63" spans="1:17" s="31" customFormat="1" ht="11.25">
      <c r="A63" s="123">
        <v>2015</v>
      </c>
      <c r="C63" s="31">
        <v>24</v>
      </c>
      <c r="D63" s="31">
        <v>13</v>
      </c>
      <c r="F63" s="21" t="s">
        <v>599</v>
      </c>
      <c r="G63" s="21"/>
      <c r="H63" s="21">
        <v>4</v>
      </c>
      <c r="I63" s="21"/>
      <c r="J63" s="31">
        <v>7</v>
      </c>
      <c r="K63" s="138"/>
      <c r="L63" s="124">
        <f t="shared" si="6"/>
        <v>16.666666666666668</v>
      </c>
      <c r="M63" s="138"/>
      <c r="N63" s="124">
        <f t="shared" si="7"/>
        <v>16.666666666666668</v>
      </c>
      <c r="O63" s="138"/>
      <c r="Q63" s="129"/>
    </row>
    <row r="64" spans="1:17" s="31" customFormat="1" ht="11.25">
      <c r="A64" s="123">
        <v>2016</v>
      </c>
      <c r="C64" s="31">
        <v>23</v>
      </c>
      <c r="D64" s="31">
        <v>17</v>
      </c>
      <c r="F64" s="21" t="s">
        <v>599</v>
      </c>
      <c r="G64" s="21"/>
      <c r="H64" s="21">
        <v>3</v>
      </c>
      <c r="I64" s="21"/>
      <c r="J64" s="31">
        <v>3</v>
      </c>
      <c r="K64" s="138"/>
      <c r="L64" s="124">
        <f t="shared" si="6"/>
        <v>13.043478260869565</v>
      </c>
      <c r="M64" s="138"/>
      <c r="N64" s="124">
        <f t="shared" si="7"/>
        <v>13.043478260869565</v>
      </c>
      <c r="O64" s="138"/>
      <c r="Q64" s="129"/>
    </row>
    <row r="65" spans="1:17" s="31" customFormat="1" ht="11.25">
      <c r="A65" s="123">
        <v>2017</v>
      </c>
      <c r="C65" s="31">
        <v>16</v>
      </c>
      <c r="D65" s="31">
        <v>11</v>
      </c>
      <c r="F65" s="21" t="s">
        <v>599</v>
      </c>
      <c r="H65" s="31">
        <v>3</v>
      </c>
      <c r="J65" s="31">
        <v>2</v>
      </c>
      <c r="K65" s="37"/>
      <c r="L65" s="124">
        <f t="shared" si="6"/>
        <v>18.75</v>
      </c>
      <c r="M65" s="138"/>
      <c r="N65" s="124">
        <f t="shared" si="7"/>
        <v>18.75</v>
      </c>
      <c r="O65" s="124"/>
      <c r="Q65" s="129"/>
    </row>
    <row r="66" spans="1:17" s="31" customFormat="1" ht="11.25">
      <c r="A66" s="123">
        <v>2018</v>
      </c>
      <c r="C66" s="81">
        <v>23</v>
      </c>
      <c r="D66" s="81">
        <v>19</v>
      </c>
      <c r="E66" s="81"/>
      <c r="F66" s="21" t="s">
        <v>599</v>
      </c>
      <c r="G66" s="21"/>
      <c r="H66" s="81">
        <v>1</v>
      </c>
      <c r="I66" s="81"/>
      <c r="J66" s="81">
        <v>3</v>
      </c>
      <c r="K66" s="37"/>
      <c r="L66" s="124">
        <f t="shared" si="6"/>
        <v>4.3478260869565215</v>
      </c>
      <c r="M66" s="138"/>
      <c r="N66" s="124">
        <f t="shared" si="7"/>
        <v>4.3478260869565215</v>
      </c>
      <c r="O66" s="124"/>
      <c r="Q66" s="129"/>
    </row>
    <row r="67" spans="1:17" s="31" customFormat="1" ht="11.25">
      <c r="A67" s="123">
        <v>2019</v>
      </c>
      <c r="C67" s="81">
        <v>16</v>
      </c>
      <c r="D67" s="81">
        <v>13</v>
      </c>
      <c r="E67" s="81"/>
      <c r="F67" s="21" t="s">
        <v>599</v>
      </c>
      <c r="G67" s="21"/>
      <c r="H67" s="81" t="s">
        <v>599</v>
      </c>
      <c r="I67" s="81"/>
      <c r="J67" s="81">
        <v>3</v>
      </c>
      <c r="K67" s="37"/>
      <c r="L67" s="81" t="s">
        <v>599</v>
      </c>
      <c r="M67" s="138"/>
      <c r="N67" s="81" t="s">
        <v>599</v>
      </c>
      <c r="O67" s="124"/>
      <c r="Q67" s="129"/>
    </row>
    <row r="68" spans="1:17" s="31" customFormat="1" ht="11.25">
      <c r="A68" s="123">
        <v>2020</v>
      </c>
      <c r="C68" s="81">
        <v>16</v>
      </c>
      <c r="D68" s="81">
        <v>8</v>
      </c>
      <c r="E68" s="81"/>
      <c r="F68" s="81" t="s">
        <v>599</v>
      </c>
      <c r="G68" s="21"/>
      <c r="H68" s="81" t="s">
        <v>599</v>
      </c>
      <c r="I68" s="81"/>
      <c r="J68" s="81">
        <v>8</v>
      </c>
      <c r="K68" s="37"/>
      <c r="L68" s="124">
        <f t="shared" ref="L68:L69" si="8">100*SUM(F68,H68)/C68</f>
        <v>0</v>
      </c>
      <c r="M68" s="138"/>
      <c r="N68" s="81" t="s">
        <v>599</v>
      </c>
      <c r="O68" s="124"/>
      <c r="Q68" s="129"/>
    </row>
    <row r="69" spans="1:17" s="31" customFormat="1" ht="11.25">
      <c r="A69" s="123">
        <v>2021</v>
      </c>
      <c r="C69" s="81">
        <v>18</v>
      </c>
      <c r="D69" s="81">
        <v>11</v>
      </c>
      <c r="E69" s="81"/>
      <c r="F69" s="21">
        <v>1</v>
      </c>
      <c r="G69" s="21"/>
      <c r="H69" s="81">
        <v>1</v>
      </c>
      <c r="I69" s="81"/>
      <c r="J69" s="81">
        <v>5</v>
      </c>
      <c r="K69" s="37"/>
      <c r="L69" s="124">
        <f t="shared" si="8"/>
        <v>11.111111111111111</v>
      </c>
      <c r="M69" s="138"/>
      <c r="N69" s="124">
        <f t="shared" ref="N69" si="9">100*H69/C69</f>
        <v>5.5555555555555554</v>
      </c>
      <c r="O69" s="124"/>
      <c r="Q69" s="129"/>
    </row>
    <row r="70" spans="1:17" s="31" customFormat="1" ht="11.25">
      <c r="A70" s="123">
        <v>2022</v>
      </c>
      <c r="C70" s="81">
        <v>27</v>
      </c>
      <c r="D70" s="81">
        <v>18</v>
      </c>
      <c r="E70" s="81"/>
      <c r="F70" s="21" t="s">
        <v>599</v>
      </c>
      <c r="G70" s="21"/>
      <c r="H70" s="21" t="s">
        <v>599</v>
      </c>
      <c r="I70" s="81"/>
      <c r="J70" s="81">
        <v>9</v>
      </c>
      <c r="K70" s="37"/>
      <c r="L70" s="21" t="s">
        <v>599</v>
      </c>
      <c r="M70" s="138"/>
      <c r="N70" s="21" t="s">
        <v>599</v>
      </c>
      <c r="O70" s="124"/>
      <c r="Q70" s="129"/>
    </row>
    <row r="71" spans="1:17" s="34" customFormat="1" ht="11.25">
      <c r="A71" s="132" t="s">
        <v>742</v>
      </c>
      <c r="B71" s="132"/>
      <c r="C71" s="133">
        <f>SUM(C54:C70)</f>
        <v>488</v>
      </c>
      <c r="D71" s="133">
        <f>SUM(D54:D70)</f>
        <v>355</v>
      </c>
      <c r="E71" s="133"/>
      <c r="F71" s="133">
        <f>SUM(F54:F70)</f>
        <v>13</v>
      </c>
      <c r="G71" s="133"/>
      <c r="H71" s="133">
        <f>SUM(H54:H69)</f>
        <v>31</v>
      </c>
      <c r="I71" s="133"/>
      <c r="J71" s="133">
        <f>SUM(J54:J70)</f>
        <v>89</v>
      </c>
      <c r="K71" s="133"/>
      <c r="L71" s="136">
        <f>100*SUM(F71,H71)/C71</f>
        <v>9.0163934426229506</v>
      </c>
      <c r="M71" s="192"/>
      <c r="N71" s="136">
        <f>100*H71/C71</f>
        <v>6.3524590163934427</v>
      </c>
      <c r="O71" s="193"/>
      <c r="Q71" s="129"/>
    </row>
    <row r="72" spans="1:17" s="31" customFormat="1" ht="12" customHeight="1">
      <c r="A72" s="123"/>
      <c r="C72" s="81"/>
      <c r="D72" s="81"/>
      <c r="E72" s="123"/>
      <c r="F72" s="81"/>
      <c r="G72" s="123"/>
      <c r="H72" s="81"/>
      <c r="I72" s="123"/>
      <c r="J72" s="81"/>
      <c r="K72" s="123"/>
      <c r="L72" s="124"/>
      <c r="M72" s="138"/>
      <c r="N72" s="124"/>
      <c r="O72" s="123"/>
      <c r="Q72" s="129"/>
    </row>
    <row r="73" spans="1:17" s="31" customFormat="1" ht="12" customHeight="1">
      <c r="A73" s="125" t="s">
        <v>431</v>
      </c>
      <c r="C73" s="128"/>
      <c r="D73" s="128"/>
      <c r="E73" s="128"/>
      <c r="F73" s="81"/>
      <c r="G73" s="128"/>
      <c r="H73" s="81"/>
      <c r="I73" s="128"/>
      <c r="J73" s="81"/>
      <c r="K73" s="138"/>
      <c r="L73" s="124"/>
      <c r="M73" s="138"/>
      <c r="N73" s="124"/>
      <c r="O73" s="138"/>
      <c r="Q73" s="129"/>
    </row>
    <row r="74" spans="1:17" s="31" customFormat="1" ht="12" customHeight="1">
      <c r="A74" s="123">
        <v>2006</v>
      </c>
      <c r="C74" s="81">
        <v>11</v>
      </c>
      <c r="D74" s="81">
        <v>7</v>
      </c>
      <c r="E74" s="123"/>
      <c r="F74" s="81">
        <v>1</v>
      </c>
      <c r="G74" s="123"/>
      <c r="H74" s="81">
        <v>3</v>
      </c>
      <c r="I74" s="123"/>
      <c r="J74" s="81" t="s">
        <v>599</v>
      </c>
      <c r="K74" s="123"/>
      <c r="L74" s="124">
        <f>100*SUM(F74,H74)/C74</f>
        <v>36.363636363636367</v>
      </c>
      <c r="M74" s="123"/>
      <c r="N74" s="124">
        <f>100*H74/C74</f>
        <v>27.272727272727273</v>
      </c>
      <c r="O74" s="123"/>
      <c r="Q74" s="129"/>
    </row>
    <row r="75" spans="1:17" s="31" customFormat="1" ht="12" customHeight="1">
      <c r="A75" s="123">
        <v>2007</v>
      </c>
      <c r="C75" s="81">
        <v>14</v>
      </c>
      <c r="D75" s="81">
        <v>9</v>
      </c>
      <c r="E75" s="123"/>
      <c r="F75" s="81">
        <v>1</v>
      </c>
      <c r="G75" s="123"/>
      <c r="H75" s="81">
        <v>1</v>
      </c>
      <c r="I75" s="123"/>
      <c r="J75" s="81">
        <v>3</v>
      </c>
      <c r="K75" s="123"/>
      <c r="L75" s="124">
        <f>100*SUM(F75,H75)/C75</f>
        <v>14.285714285714286</v>
      </c>
      <c r="M75" s="123"/>
      <c r="N75" s="124">
        <f>100*H75/C75</f>
        <v>7.1428571428571432</v>
      </c>
      <c r="O75" s="123"/>
      <c r="Q75" s="129"/>
    </row>
    <row r="76" spans="1:17" s="31" customFormat="1" ht="12" customHeight="1">
      <c r="A76" s="123">
        <v>2008</v>
      </c>
      <c r="C76" s="128">
        <v>7</v>
      </c>
      <c r="D76" s="128">
        <v>7</v>
      </c>
      <c r="E76" s="128"/>
      <c r="F76" s="81" t="s">
        <v>599</v>
      </c>
      <c r="G76" s="128"/>
      <c r="H76" s="81" t="s">
        <v>599</v>
      </c>
      <c r="I76" s="128"/>
      <c r="J76" s="81" t="s">
        <v>599</v>
      </c>
      <c r="K76" s="123"/>
      <c r="L76" s="81" t="s">
        <v>599</v>
      </c>
      <c r="M76" s="123"/>
      <c r="N76" s="81" t="s">
        <v>599</v>
      </c>
      <c r="O76" s="123"/>
      <c r="Q76" s="129"/>
    </row>
    <row r="77" spans="1:17" s="31" customFormat="1" ht="12" customHeight="1">
      <c r="A77" s="123">
        <v>2009</v>
      </c>
      <c r="C77" s="31">
        <v>11</v>
      </c>
      <c r="D77" s="31">
        <v>5</v>
      </c>
      <c r="F77" s="194">
        <v>2</v>
      </c>
      <c r="G77" s="194"/>
      <c r="H77" s="194">
        <v>3</v>
      </c>
      <c r="I77" s="194"/>
      <c r="J77" s="31">
        <v>1</v>
      </c>
      <c r="K77" s="123"/>
      <c r="L77" s="124">
        <f>100*SUM(F77,H77)/C77</f>
        <v>45.454545454545453</v>
      </c>
      <c r="M77" s="123"/>
      <c r="N77" s="124">
        <f>100*H77/C77</f>
        <v>27.272727272727273</v>
      </c>
      <c r="O77" s="123"/>
      <c r="Q77" s="129"/>
    </row>
    <row r="78" spans="1:17" s="31" customFormat="1" ht="12" customHeight="1">
      <c r="A78" s="123">
        <v>2010</v>
      </c>
      <c r="C78" s="31">
        <v>4</v>
      </c>
      <c r="D78" s="81">
        <v>4</v>
      </c>
      <c r="E78" s="123"/>
      <c r="F78" s="81" t="s">
        <v>599</v>
      </c>
      <c r="G78" s="123"/>
      <c r="H78" s="81" t="s">
        <v>599</v>
      </c>
      <c r="I78" s="123"/>
      <c r="J78" s="81" t="s">
        <v>599</v>
      </c>
      <c r="K78" s="123"/>
      <c r="L78" s="81" t="s">
        <v>599</v>
      </c>
      <c r="M78" s="123"/>
      <c r="N78" s="81" t="s">
        <v>599</v>
      </c>
      <c r="O78" s="123"/>
      <c r="Q78" s="129"/>
    </row>
    <row r="79" spans="1:17" s="31" customFormat="1" ht="11.25">
      <c r="A79" s="123">
        <v>2011</v>
      </c>
      <c r="C79" s="108">
        <v>1</v>
      </c>
      <c r="D79" s="108" t="s">
        <v>599</v>
      </c>
      <c r="E79" s="138" t="s">
        <v>553</v>
      </c>
      <c r="F79" s="108" t="s">
        <v>599</v>
      </c>
      <c r="G79" s="138" t="s">
        <v>553</v>
      </c>
      <c r="H79" s="108" t="s">
        <v>599</v>
      </c>
      <c r="I79" s="138" t="s">
        <v>553</v>
      </c>
      <c r="J79" s="108">
        <v>1</v>
      </c>
      <c r="K79" s="138" t="s">
        <v>553</v>
      </c>
      <c r="L79" s="81" t="s">
        <v>599</v>
      </c>
      <c r="M79" s="138" t="s">
        <v>553</v>
      </c>
      <c r="N79" s="81" t="s">
        <v>599</v>
      </c>
      <c r="O79" s="138" t="s">
        <v>553</v>
      </c>
      <c r="Q79" s="129"/>
    </row>
    <row r="80" spans="1:17" s="31" customFormat="1" ht="11.25">
      <c r="A80" s="123">
        <v>2012</v>
      </c>
      <c r="C80" s="117">
        <v>2</v>
      </c>
      <c r="D80" s="108">
        <v>2</v>
      </c>
      <c r="E80" s="123"/>
      <c r="F80" s="108" t="s">
        <v>599</v>
      </c>
      <c r="G80" s="123"/>
      <c r="H80" s="108" t="s">
        <v>599</v>
      </c>
      <c r="I80" s="123"/>
      <c r="J80" s="108" t="s">
        <v>599</v>
      </c>
      <c r="K80" s="123"/>
      <c r="L80" s="81" t="s">
        <v>599</v>
      </c>
      <c r="M80" s="123"/>
      <c r="N80" s="81" t="s">
        <v>599</v>
      </c>
      <c r="O80" s="123"/>
      <c r="Q80" s="129"/>
    </row>
    <row r="81" spans="1:17" s="31" customFormat="1" ht="11.25">
      <c r="A81" s="123">
        <v>2013</v>
      </c>
      <c r="C81" s="21" t="s">
        <v>599</v>
      </c>
      <c r="D81" s="21" t="s">
        <v>599</v>
      </c>
      <c r="E81" s="123"/>
      <c r="F81" s="21" t="s">
        <v>599</v>
      </c>
      <c r="G81" s="123"/>
      <c r="H81" s="21" t="s">
        <v>599</v>
      </c>
      <c r="I81" s="123"/>
      <c r="J81" s="21" t="s">
        <v>599</v>
      </c>
      <c r="K81" s="123"/>
      <c r="L81" s="21" t="s">
        <v>599</v>
      </c>
      <c r="M81" s="21"/>
      <c r="N81" s="21" t="s">
        <v>599</v>
      </c>
      <c r="O81" s="123"/>
      <c r="Q81" s="129"/>
    </row>
    <row r="82" spans="1:17" s="31" customFormat="1" ht="11.25">
      <c r="A82" s="123">
        <v>2014</v>
      </c>
      <c r="C82" s="21">
        <v>4</v>
      </c>
      <c r="D82" s="21">
        <v>3</v>
      </c>
      <c r="E82" s="123"/>
      <c r="F82" s="21" t="s">
        <v>599</v>
      </c>
      <c r="G82" s="123"/>
      <c r="H82" s="21" t="s">
        <v>599</v>
      </c>
      <c r="I82" s="123"/>
      <c r="J82" s="21">
        <v>1</v>
      </c>
      <c r="K82" s="123"/>
      <c r="L82" s="21" t="s">
        <v>599</v>
      </c>
      <c r="M82" s="21"/>
      <c r="N82" s="21" t="s">
        <v>599</v>
      </c>
      <c r="O82" s="123"/>
      <c r="Q82" s="129"/>
    </row>
    <row r="83" spans="1:17" s="31" customFormat="1" ht="11.25">
      <c r="A83" s="123">
        <v>2015</v>
      </c>
      <c r="C83" s="21">
        <v>5</v>
      </c>
      <c r="D83" s="21">
        <v>4</v>
      </c>
      <c r="E83" s="21"/>
      <c r="F83" s="21" t="s">
        <v>599</v>
      </c>
      <c r="G83" s="21"/>
      <c r="H83" s="21">
        <v>1</v>
      </c>
      <c r="I83" s="21"/>
      <c r="J83" s="21" t="s">
        <v>599</v>
      </c>
      <c r="K83" s="123"/>
      <c r="L83" s="124">
        <f>100*SUM(F83,H83)/C83</f>
        <v>20</v>
      </c>
      <c r="M83" s="123"/>
      <c r="N83" s="124">
        <f>100*H83/C83</f>
        <v>20</v>
      </c>
      <c r="O83" s="123"/>
      <c r="Q83" s="129"/>
    </row>
    <row r="84" spans="1:17" s="31" customFormat="1" ht="11.25">
      <c r="A84" s="123">
        <v>2016</v>
      </c>
      <c r="C84" s="21">
        <v>3</v>
      </c>
      <c r="D84" s="21">
        <v>2</v>
      </c>
      <c r="E84" s="21"/>
      <c r="F84" s="21">
        <v>1</v>
      </c>
      <c r="G84" s="21"/>
      <c r="H84" s="21" t="s">
        <v>599</v>
      </c>
      <c r="I84" s="21"/>
      <c r="J84" s="21" t="s">
        <v>599</v>
      </c>
      <c r="K84" s="123"/>
      <c r="L84" s="124">
        <f>100*SUM(F84,H84)/C84</f>
        <v>33.333333333333336</v>
      </c>
      <c r="M84" s="123"/>
      <c r="N84" s="21" t="s">
        <v>599</v>
      </c>
      <c r="O84" s="123"/>
      <c r="Q84" s="129"/>
    </row>
    <row r="85" spans="1:17" s="31" customFormat="1" ht="11.25">
      <c r="A85" s="123">
        <v>2017</v>
      </c>
      <c r="C85" s="44" t="s">
        <v>599</v>
      </c>
      <c r="D85" s="44" t="s">
        <v>599</v>
      </c>
      <c r="E85" s="44"/>
      <c r="F85" s="44" t="s">
        <v>599</v>
      </c>
      <c r="G85" s="44"/>
      <c r="H85" s="44" t="s">
        <v>599</v>
      </c>
      <c r="I85" s="44"/>
      <c r="J85" s="44" t="s">
        <v>599</v>
      </c>
      <c r="K85" s="37"/>
      <c r="L85" s="21" t="s">
        <v>599</v>
      </c>
      <c r="M85" s="21"/>
      <c r="N85" s="21" t="s">
        <v>599</v>
      </c>
      <c r="O85" s="124"/>
      <c r="Q85" s="129"/>
    </row>
    <row r="86" spans="1:17" s="31" customFormat="1" ht="11.25">
      <c r="A86" s="123">
        <v>2018</v>
      </c>
      <c r="C86" s="21">
        <v>3</v>
      </c>
      <c r="D86" s="21">
        <v>2</v>
      </c>
      <c r="E86" s="21"/>
      <c r="F86" s="21" t="s">
        <v>599</v>
      </c>
      <c r="G86" s="21"/>
      <c r="H86" s="21" t="s">
        <v>599</v>
      </c>
      <c r="I86" s="21"/>
      <c r="J86" s="21">
        <v>1</v>
      </c>
      <c r="K86" s="37"/>
      <c r="L86" s="21" t="s">
        <v>599</v>
      </c>
      <c r="M86" s="123"/>
      <c r="N86" s="21" t="s">
        <v>599</v>
      </c>
      <c r="O86" s="124"/>
      <c r="Q86" s="129"/>
    </row>
    <row r="87" spans="1:17" s="31" customFormat="1" ht="11.25">
      <c r="A87" s="123">
        <v>2019</v>
      </c>
      <c r="C87" s="21">
        <v>2</v>
      </c>
      <c r="D87" s="21">
        <v>2</v>
      </c>
      <c r="E87" s="21"/>
      <c r="F87" s="21" t="s">
        <v>599</v>
      </c>
      <c r="G87" s="21"/>
      <c r="H87" s="21" t="s">
        <v>599</v>
      </c>
      <c r="I87" s="21"/>
      <c r="J87" s="21" t="s">
        <v>599</v>
      </c>
      <c r="K87" s="37"/>
      <c r="L87" s="21" t="s">
        <v>599</v>
      </c>
      <c r="M87" s="123"/>
      <c r="N87" s="21" t="s">
        <v>599</v>
      </c>
      <c r="O87" s="124"/>
      <c r="Q87" s="129"/>
    </row>
    <row r="88" spans="1:17" s="31" customFormat="1" ht="11.25">
      <c r="A88" s="123">
        <v>2020</v>
      </c>
      <c r="C88" s="21">
        <v>2</v>
      </c>
      <c r="D88" s="21">
        <v>1</v>
      </c>
      <c r="E88" s="21"/>
      <c r="F88" s="21">
        <v>1</v>
      </c>
      <c r="G88" s="21"/>
      <c r="H88" s="21" t="s">
        <v>599</v>
      </c>
      <c r="I88" s="21"/>
      <c r="J88" s="21" t="s">
        <v>599</v>
      </c>
      <c r="K88" s="37"/>
      <c r="L88" s="124">
        <f>100*SUM(F88,H88)/C88</f>
        <v>50</v>
      </c>
      <c r="M88" s="123"/>
      <c r="N88" s="21" t="s">
        <v>599</v>
      </c>
      <c r="O88" s="124"/>
      <c r="Q88" s="129"/>
    </row>
    <row r="89" spans="1:17" s="31" customFormat="1" ht="11.25">
      <c r="A89" s="123">
        <v>2021</v>
      </c>
      <c r="C89" s="21">
        <v>3</v>
      </c>
      <c r="D89" s="21">
        <v>2</v>
      </c>
      <c r="E89" s="21"/>
      <c r="F89" s="21" t="s">
        <v>599</v>
      </c>
      <c r="G89" s="21"/>
      <c r="H89" s="21" t="s">
        <v>599</v>
      </c>
      <c r="I89" s="21"/>
      <c r="J89" s="21">
        <v>1</v>
      </c>
      <c r="K89" s="37"/>
      <c r="L89" s="21" t="s">
        <v>599</v>
      </c>
      <c r="M89" s="123"/>
      <c r="N89" s="21" t="s">
        <v>599</v>
      </c>
      <c r="O89" s="124"/>
      <c r="Q89" s="129"/>
    </row>
    <row r="90" spans="1:17" s="31" customFormat="1" ht="11.25">
      <c r="A90" s="123">
        <v>2022</v>
      </c>
      <c r="C90" s="21">
        <v>3</v>
      </c>
      <c r="D90" s="21">
        <v>1</v>
      </c>
      <c r="E90" s="21"/>
      <c r="F90" s="21">
        <v>1</v>
      </c>
      <c r="G90" s="21"/>
      <c r="H90" s="21" t="s">
        <v>599</v>
      </c>
      <c r="I90" s="21"/>
      <c r="J90" s="21">
        <v>1</v>
      </c>
      <c r="K90" s="37"/>
      <c r="L90" s="124">
        <f>100*SUM(F90,H90)/C90</f>
        <v>33.333333333333336</v>
      </c>
      <c r="M90" s="123"/>
      <c r="N90" s="21" t="s">
        <v>599</v>
      </c>
      <c r="O90" s="124"/>
      <c r="Q90" s="129"/>
    </row>
    <row r="91" spans="1:17" s="34" customFormat="1" ht="11.25">
      <c r="A91" s="132" t="s">
        <v>742</v>
      </c>
      <c r="B91" s="132"/>
      <c r="C91" s="133">
        <f>SUM(C74:C90)</f>
        <v>75</v>
      </c>
      <c r="D91" s="133">
        <f>SUM(D74:D90)</f>
        <v>51</v>
      </c>
      <c r="E91" s="133"/>
      <c r="F91" s="133">
        <f>SUM(F74:F89)</f>
        <v>6</v>
      </c>
      <c r="G91" s="133"/>
      <c r="H91" s="133">
        <f>SUM(H74:H90)</f>
        <v>8</v>
      </c>
      <c r="I91" s="133"/>
      <c r="J91" s="133">
        <f>SUM(J74:J89)</f>
        <v>8</v>
      </c>
      <c r="K91" s="133"/>
      <c r="L91" s="136">
        <f>100*SUM(F91,H91)/C91</f>
        <v>18.666666666666668</v>
      </c>
      <c r="M91" s="192"/>
      <c r="N91" s="136">
        <f>100*H91/C91</f>
        <v>10.666666666666666</v>
      </c>
      <c r="O91" s="193"/>
      <c r="Q91" s="129"/>
    </row>
    <row r="92" spans="1:17" s="31" customFormat="1" ht="11.25">
      <c r="A92" s="123"/>
      <c r="E92" s="123"/>
      <c r="G92" s="123"/>
      <c r="I92" s="123"/>
      <c r="K92" s="123"/>
      <c r="L92" s="124"/>
      <c r="M92" s="138"/>
      <c r="N92" s="124"/>
      <c r="O92" s="123"/>
      <c r="Q92" s="129"/>
    </row>
    <row r="93" spans="1:17" s="31" customFormat="1" ht="12" customHeight="1">
      <c r="A93" s="125" t="s">
        <v>432</v>
      </c>
      <c r="C93" s="81"/>
      <c r="D93" s="81"/>
      <c r="E93" s="123"/>
      <c r="F93" s="81"/>
      <c r="G93" s="123"/>
      <c r="H93" s="81"/>
      <c r="I93" s="123"/>
      <c r="J93" s="81"/>
      <c r="K93" s="123"/>
      <c r="L93" s="124"/>
      <c r="M93" s="123"/>
      <c r="N93" s="124"/>
      <c r="O93" s="123"/>
      <c r="Q93" s="129"/>
    </row>
    <row r="94" spans="1:17" s="31" customFormat="1" ht="12" customHeight="1">
      <c r="A94" s="123">
        <v>2006</v>
      </c>
      <c r="C94" s="81">
        <v>54</v>
      </c>
      <c r="D94" s="81">
        <v>39</v>
      </c>
      <c r="E94" s="123"/>
      <c r="F94" s="81">
        <v>3</v>
      </c>
      <c r="G94" s="123"/>
      <c r="H94" s="81">
        <v>9</v>
      </c>
      <c r="I94" s="123"/>
      <c r="J94" s="81">
        <v>3</v>
      </c>
      <c r="K94" s="123"/>
      <c r="L94" s="124">
        <f t="shared" ref="L94:L102" si="10">100*SUM(F94,H94)/C94</f>
        <v>22.222222222222221</v>
      </c>
      <c r="M94" s="123"/>
      <c r="N94" s="124">
        <f t="shared" ref="N94:N102" si="11">100*H94/C94</f>
        <v>16.666666666666668</v>
      </c>
      <c r="O94" s="123"/>
      <c r="Q94" s="129"/>
    </row>
    <row r="95" spans="1:17" s="31" customFormat="1" ht="12" customHeight="1">
      <c r="A95" s="123">
        <v>2007</v>
      </c>
      <c r="C95" s="81">
        <v>70</v>
      </c>
      <c r="D95" s="81">
        <v>39</v>
      </c>
      <c r="E95" s="123"/>
      <c r="F95" s="81">
        <v>7</v>
      </c>
      <c r="G95" s="123"/>
      <c r="H95" s="81">
        <v>11</v>
      </c>
      <c r="I95" s="123"/>
      <c r="J95" s="81">
        <v>13</v>
      </c>
      <c r="K95" s="123"/>
      <c r="L95" s="124">
        <f t="shared" si="10"/>
        <v>25.714285714285715</v>
      </c>
      <c r="M95" s="123"/>
      <c r="N95" s="124">
        <f t="shared" si="11"/>
        <v>15.714285714285714</v>
      </c>
      <c r="O95" s="123"/>
      <c r="Q95" s="129"/>
    </row>
    <row r="96" spans="1:17" s="31" customFormat="1" ht="12" customHeight="1">
      <c r="A96" s="123">
        <v>2008</v>
      </c>
      <c r="C96" s="81">
        <v>43</v>
      </c>
      <c r="D96" s="81">
        <v>28</v>
      </c>
      <c r="E96" s="123"/>
      <c r="F96" s="81">
        <v>4</v>
      </c>
      <c r="G96" s="123"/>
      <c r="H96" s="81">
        <v>8</v>
      </c>
      <c r="I96" s="123"/>
      <c r="J96" s="81">
        <v>3</v>
      </c>
      <c r="K96" s="123"/>
      <c r="L96" s="124">
        <f t="shared" si="10"/>
        <v>27.906976744186046</v>
      </c>
      <c r="M96" s="123"/>
      <c r="N96" s="124">
        <f t="shared" si="11"/>
        <v>18.604651162790699</v>
      </c>
      <c r="O96" s="123"/>
      <c r="Q96" s="129"/>
    </row>
    <row r="97" spans="1:17" s="31" customFormat="1" ht="12" customHeight="1">
      <c r="A97" s="123">
        <v>2009</v>
      </c>
      <c r="C97" s="81">
        <v>40</v>
      </c>
      <c r="D97" s="81">
        <v>22</v>
      </c>
      <c r="E97" s="123"/>
      <c r="F97" s="81">
        <v>1</v>
      </c>
      <c r="G97" s="123"/>
      <c r="H97" s="81">
        <v>10</v>
      </c>
      <c r="I97" s="123"/>
      <c r="J97" s="81">
        <v>7</v>
      </c>
      <c r="K97" s="123"/>
      <c r="L97" s="124">
        <f t="shared" si="10"/>
        <v>27.5</v>
      </c>
      <c r="M97" s="123"/>
      <c r="N97" s="124">
        <f t="shared" si="11"/>
        <v>25</v>
      </c>
      <c r="O97" s="123"/>
      <c r="Q97" s="129"/>
    </row>
    <row r="98" spans="1:17" s="31" customFormat="1" ht="12" customHeight="1">
      <c r="A98" s="123">
        <v>2010</v>
      </c>
      <c r="C98" s="31">
        <v>30</v>
      </c>
      <c r="D98" s="81">
        <v>22</v>
      </c>
      <c r="E98" s="123"/>
      <c r="F98" s="81" t="s">
        <v>599</v>
      </c>
      <c r="G98" s="123"/>
      <c r="H98" s="81">
        <v>7</v>
      </c>
      <c r="I98" s="123"/>
      <c r="J98" s="37">
        <v>1</v>
      </c>
      <c r="K98" s="123"/>
      <c r="L98" s="124">
        <f t="shared" si="10"/>
        <v>23.333333333333332</v>
      </c>
      <c r="M98" s="123"/>
      <c r="N98" s="124">
        <f t="shared" si="11"/>
        <v>23.333333333333332</v>
      </c>
      <c r="O98" s="123"/>
      <c r="Q98" s="129"/>
    </row>
    <row r="99" spans="1:17" s="31" customFormat="1" ht="11.25">
      <c r="A99" s="123">
        <v>2011</v>
      </c>
      <c r="C99" s="108">
        <v>34</v>
      </c>
      <c r="D99" s="126">
        <v>21</v>
      </c>
      <c r="E99" s="138" t="s">
        <v>553</v>
      </c>
      <c r="F99" s="126">
        <v>4</v>
      </c>
      <c r="G99" s="138" t="s">
        <v>553</v>
      </c>
      <c r="H99" s="126">
        <v>5</v>
      </c>
      <c r="I99" s="138" t="s">
        <v>553</v>
      </c>
      <c r="J99" s="108">
        <v>4</v>
      </c>
      <c r="K99" s="138" t="s">
        <v>553</v>
      </c>
      <c r="L99" s="124">
        <f t="shared" si="10"/>
        <v>26.470588235294116</v>
      </c>
      <c r="M99" s="138" t="s">
        <v>553</v>
      </c>
      <c r="N99" s="124">
        <f t="shared" si="11"/>
        <v>14.705882352941176</v>
      </c>
      <c r="O99" s="138" t="s">
        <v>553</v>
      </c>
      <c r="Q99" s="129"/>
    </row>
    <row r="100" spans="1:17" s="31" customFormat="1" ht="11.25">
      <c r="A100" s="123">
        <v>2012</v>
      </c>
      <c r="C100" s="117">
        <v>24</v>
      </c>
      <c r="D100" s="126">
        <v>19</v>
      </c>
      <c r="E100" s="123"/>
      <c r="F100" s="126" t="s">
        <v>599</v>
      </c>
      <c r="G100" s="123"/>
      <c r="H100" s="126">
        <v>5</v>
      </c>
      <c r="I100" s="123"/>
      <c r="J100" s="108" t="s">
        <v>599</v>
      </c>
      <c r="K100" s="123"/>
      <c r="L100" s="124">
        <f t="shared" si="10"/>
        <v>20.833333333333332</v>
      </c>
      <c r="M100" s="123"/>
      <c r="N100" s="124">
        <f t="shared" si="11"/>
        <v>20.833333333333332</v>
      </c>
      <c r="O100" s="123"/>
      <c r="Q100" s="129"/>
    </row>
    <row r="101" spans="1:17" s="31" customFormat="1" ht="11.25">
      <c r="A101" s="123">
        <v>2013</v>
      </c>
      <c r="C101" s="117">
        <v>28</v>
      </c>
      <c r="D101" s="126">
        <v>20</v>
      </c>
      <c r="E101" s="123"/>
      <c r="F101" s="126">
        <v>2</v>
      </c>
      <c r="G101" s="123"/>
      <c r="H101" s="126">
        <v>4</v>
      </c>
      <c r="I101" s="123"/>
      <c r="J101" s="108">
        <v>2</v>
      </c>
      <c r="K101" s="123"/>
      <c r="L101" s="124">
        <f t="shared" si="10"/>
        <v>21.428571428571427</v>
      </c>
      <c r="M101" s="123"/>
      <c r="N101" s="124">
        <f t="shared" si="11"/>
        <v>14.285714285714286</v>
      </c>
      <c r="O101" s="123"/>
      <c r="Q101" s="129"/>
    </row>
    <row r="102" spans="1:17" s="31" customFormat="1" ht="11.25">
      <c r="A102" s="123">
        <v>2014</v>
      </c>
      <c r="C102" s="117">
        <v>16</v>
      </c>
      <c r="D102" s="126">
        <v>9</v>
      </c>
      <c r="E102" s="123"/>
      <c r="F102" s="126">
        <v>1</v>
      </c>
      <c r="G102" s="123"/>
      <c r="H102" s="126">
        <v>5</v>
      </c>
      <c r="I102" s="123"/>
      <c r="J102" s="108">
        <v>1</v>
      </c>
      <c r="K102" s="123"/>
      <c r="L102" s="124">
        <f t="shared" si="10"/>
        <v>37.5</v>
      </c>
      <c r="M102" s="123"/>
      <c r="N102" s="124">
        <f t="shared" si="11"/>
        <v>31.25</v>
      </c>
      <c r="O102" s="123"/>
      <c r="Q102" s="129"/>
    </row>
    <row r="103" spans="1:17" s="31" customFormat="1" ht="11.25">
      <c r="A103" s="123">
        <v>2015</v>
      </c>
      <c r="C103" s="31">
        <v>24</v>
      </c>
      <c r="D103" s="31">
        <v>13</v>
      </c>
      <c r="F103" s="31">
        <v>3</v>
      </c>
      <c r="H103" s="31">
        <v>5</v>
      </c>
      <c r="J103" s="31">
        <v>3</v>
      </c>
      <c r="K103" s="123"/>
      <c r="L103" s="124">
        <f>100*SUM(F103,H103)/C103</f>
        <v>33.333333333333336</v>
      </c>
      <c r="M103" s="123"/>
      <c r="N103" s="124">
        <f>100*H103/C103</f>
        <v>20.833333333333332</v>
      </c>
      <c r="O103" s="123"/>
      <c r="Q103" s="129"/>
    </row>
    <row r="104" spans="1:17" s="31" customFormat="1" ht="11.25">
      <c r="A104" s="123">
        <v>2016</v>
      </c>
      <c r="C104" s="81">
        <v>14</v>
      </c>
      <c r="D104" s="81">
        <v>13</v>
      </c>
      <c r="E104" s="81"/>
      <c r="F104" s="81" t="s">
        <v>599</v>
      </c>
      <c r="G104" s="81"/>
      <c r="H104" s="81">
        <v>1</v>
      </c>
      <c r="I104" s="81"/>
      <c r="J104" s="81" t="s">
        <v>599</v>
      </c>
      <c r="K104" s="123"/>
      <c r="L104" s="124">
        <f>100*SUM(F104,H104)/C104</f>
        <v>7.1428571428571432</v>
      </c>
      <c r="M104" s="123"/>
      <c r="N104" s="124">
        <f>100*H104/C104</f>
        <v>7.1428571428571432</v>
      </c>
      <c r="O104" s="123"/>
      <c r="Q104" s="129"/>
    </row>
    <row r="105" spans="1:17" s="31" customFormat="1" ht="11.25">
      <c r="A105" s="123">
        <v>2017</v>
      </c>
      <c r="C105" s="31">
        <v>30</v>
      </c>
      <c r="D105" s="31">
        <v>21</v>
      </c>
      <c r="F105" s="31">
        <v>1</v>
      </c>
      <c r="H105" s="31">
        <v>3</v>
      </c>
      <c r="J105" s="31">
        <v>5</v>
      </c>
      <c r="K105" s="37"/>
      <c r="L105" s="124">
        <f>100*SUM(F105,H105)/C105</f>
        <v>13.333333333333334</v>
      </c>
      <c r="M105" s="123"/>
      <c r="N105" s="124">
        <f>100*H105/C105</f>
        <v>10</v>
      </c>
      <c r="O105" s="124"/>
      <c r="Q105" s="129"/>
    </row>
    <row r="106" spans="1:17" s="31" customFormat="1" ht="11.25">
      <c r="A106" s="123">
        <v>2018</v>
      </c>
      <c r="C106" s="81">
        <v>13</v>
      </c>
      <c r="D106" s="2">
        <v>10</v>
      </c>
      <c r="E106" s="2"/>
      <c r="F106" s="21" t="s">
        <v>599</v>
      </c>
      <c r="G106" s="21"/>
      <c r="H106" s="2">
        <v>3</v>
      </c>
      <c r="I106" s="2"/>
      <c r="J106" s="21" t="s">
        <v>599</v>
      </c>
      <c r="K106" s="37"/>
      <c r="L106" s="124">
        <f>100*SUM(F106,H106)/C106</f>
        <v>23.076923076923077</v>
      </c>
      <c r="M106" s="123"/>
      <c r="N106" s="124">
        <f>100*H106/C106</f>
        <v>23.076923076923077</v>
      </c>
      <c r="O106" s="124"/>
      <c r="Q106" s="129"/>
    </row>
    <row r="107" spans="1:17" s="31" customFormat="1" ht="11.25">
      <c r="A107" s="123">
        <v>2019</v>
      </c>
      <c r="C107" s="119">
        <v>9</v>
      </c>
      <c r="D107" s="2">
        <v>4</v>
      </c>
      <c r="E107" s="2"/>
      <c r="F107" s="21">
        <v>1</v>
      </c>
      <c r="G107" s="21"/>
      <c r="H107" s="2">
        <v>2</v>
      </c>
      <c r="I107" s="2"/>
      <c r="J107" s="21">
        <v>2</v>
      </c>
      <c r="K107" s="37"/>
      <c r="L107" s="124">
        <f>100*SUM(F107,H107)/C107</f>
        <v>33.333333333333336</v>
      </c>
      <c r="M107" s="123"/>
      <c r="N107" s="124">
        <f>100*H107/C107</f>
        <v>22.222222222222221</v>
      </c>
      <c r="O107" s="124"/>
      <c r="Q107" s="129"/>
    </row>
    <row r="108" spans="1:17" s="31" customFormat="1" ht="11.25">
      <c r="A108" s="123">
        <v>2020</v>
      </c>
      <c r="C108" s="81">
        <v>19</v>
      </c>
      <c r="D108" s="2">
        <v>10</v>
      </c>
      <c r="E108" s="2"/>
      <c r="F108" s="21" t="s">
        <v>599</v>
      </c>
      <c r="G108" s="21"/>
      <c r="H108" s="2">
        <v>4</v>
      </c>
      <c r="I108" s="2"/>
      <c r="J108" s="21">
        <v>5</v>
      </c>
      <c r="K108" s="37"/>
      <c r="L108" s="124">
        <f t="shared" ref="L108" si="12">100*SUM(F108,H108)/C108</f>
        <v>21.05263157894737</v>
      </c>
      <c r="M108" s="123"/>
      <c r="N108" s="124">
        <f t="shared" ref="N108:N110" si="13">100*H108/C108</f>
        <v>21.05263157894737</v>
      </c>
      <c r="O108" s="124"/>
      <c r="Q108" s="129"/>
    </row>
    <row r="109" spans="1:17" s="31" customFormat="1" ht="11.25">
      <c r="A109" s="123">
        <v>2021</v>
      </c>
      <c r="C109" s="119">
        <v>15</v>
      </c>
      <c r="D109" s="2">
        <v>8</v>
      </c>
      <c r="E109" s="2"/>
      <c r="F109" s="21">
        <v>1</v>
      </c>
      <c r="G109" s="21"/>
      <c r="H109" s="21" t="s">
        <v>599</v>
      </c>
      <c r="I109" s="2"/>
      <c r="J109" s="21">
        <v>6</v>
      </c>
      <c r="K109" s="37"/>
      <c r="L109" s="124">
        <f>100*SUM(F109,H109)/C109</f>
        <v>6.666666666666667</v>
      </c>
      <c r="M109" s="123"/>
      <c r="N109" s="21" t="s">
        <v>599</v>
      </c>
      <c r="O109" s="124"/>
      <c r="Q109" s="129"/>
    </row>
    <row r="110" spans="1:17" s="31" customFormat="1" ht="11.25">
      <c r="A110" s="123">
        <v>2022</v>
      </c>
      <c r="C110" s="119">
        <v>15</v>
      </c>
      <c r="D110" s="2">
        <v>8</v>
      </c>
      <c r="E110" s="2"/>
      <c r="F110" s="21" t="s">
        <v>599</v>
      </c>
      <c r="G110" s="21"/>
      <c r="H110" s="21">
        <v>3</v>
      </c>
      <c r="I110" s="2"/>
      <c r="J110" s="21">
        <v>4</v>
      </c>
      <c r="K110" s="37"/>
      <c r="L110" s="124">
        <f>100*SUM(F110,H110)/C110</f>
        <v>20</v>
      </c>
      <c r="M110" s="123"/>
      <c r="N110" s="124">
        <f t="shared" si="13"/>
        <v>20</v>
      </c>
      <c r="O110" s="124"/>
      <c r="Q110" s="129"/>
    </row>
    <row r="111" spans="1:17" s="34" customFormat="1" ht="11.25">
      <c r="A111" s="132" t="s">
        <v>742</v>
      </c>
      <c r="B111" s="132"/>
      <c r="C111" s="133">
        <f>SUM(C94:C109)</f>
        <v>463</v>
      </c>
      <c r="D111" s="133">
        <f>SUM(D94:D110)</f>
        <v>306</v>
      </c>
      <c r="E111" s="133"/>
      <c r="F111" s="133">
        <f>SUM(F94:F109)</f>
        <v>28</v>
      </c>
      <c r="G111" s="133"/>
      <c r="H111" s="133">
        <f>SUM(H94:H110)</f>
        <v>85</v>
      </c>
      <c r="I111" s="133"/>
      <c r="J111" s="133">
        <f>SUM(J94:J110)</f>
        <v>59</v>
      </c>
      <c r="K111" s="133"/>
      <c r="L111" s="136">
        <f>100*SUM(F111,H111)/C111</f>
        <v>24.406047516198704</v>
      </c>
      <c r="M111" s="192"/>
      <c r="N111" s="136">
        <f>100*H111/C111</f>
        <v>18.358531317494599</v>
      </c>
      <c r="O111" s="193"/>
      <c r="Q111" s="129"/>
    </row>
    <row r="112" spans="1:17" s="31" customFormat="1" ht="12" customHeight="1">
      <c r="A112" s="123"/>
      <c r="C112" s="81"/>
      <c r="D112" s="81"/>
      <c r="E112" s="123"/>
      <c r="F112" s="81"/>
      <c r="G112" s="123"/>
      <c r="H112" s="81"/>
      <c r="I112" s="123"/>
      <c r="J112" s="81"/>
      <c r="K112" s="123"/>
      <c r="L112" s="124"/>
      <c r="M112" s="138"/>
      <c r="N112" s="124"/>
      <c r="O112" s="123"/>
      <c r="Q112" s="129"/>
    </row>
    <row r="113" spans="1:17" s="31" customFormat="1" ht="12" customHeight="1">
      <c r="A113" s="125" t="s">
        <v>433</v>
      </c>
      <c r="C113" s="81"/>
      <c r="D113" s="81"/>
      <c r="E113" s="123"/>
      <c r="F113" s="81"/>
      <c r="G113" s="123"/>
      <c r="H113" s="81"/>
      <c r="I113" s="123"/>
      <c r="J113" s="81"/>
      <c r="K113" s="123"/>
      <c r="L113" s="124"/>
      <c r="M113" s="123"/>
      <c r="N113" s="124"/>
      <c r="O113" s="123"/>
      <c r="Q113" s="129"/>
    </row>
    <row r="114" spans="1:17" s="31" customFormat="1" ht="12" customHeight="1">
      <c r="A114" s="123">
        <v>2006</v>
      </c>
      <c r="C114" s="81">
        <v>95</v>
      </c>
      <c r="D114" s="81">
        <v>72</v>
      </c>
      <c r="E114" s="123"/>
      <c r="F114" s="81">
        <v>1</v>
      </c>
      <c r="G114" s="123"/>
      <c r="H114" s="81">
        <v>19</v>
      </c>
      <c r="I114" s="123"/>
      <c r="J114" s="81">
        <v>3</v>
      </c>
      <c r="K114" s="123"/>
      <c r="L114" s="124">
        <f t="shared" ref="L114:L130" si="14">100*SUM(F114,H114)/C114</f>
        <v>21.05263157894737</v>
      </c>
      <c r="M114" s="123"/>
      <c r="N114" s="124">
        <f t="shared" ref="N114:N122" si="15">100*H114/C114</f>
        <v>20</v>
      </c>
      <c r="O114" s="123"/>
      <c r="Q114" s="129"/>
    </row>
    <row r="115" spans="1:17" s="31" customFormat="1" ht="12" customHeight="1">
      <c r="A115" s="123">
        <v>2007</v>
      </c>
      <c r="C115" s="81">
        <v>98</v>
      </c>
      <c r="D115" s="81">
        <v>60</v>
      </c>
      <c r="E115" s="123"/>
      <c r="F115" s="81">
        <v>4</v>
      </c>
      <c r="G115" s="123"/>
      <c r="H115" s="81">
        <v>18</v>
      </c>
      <c r="I115" s="123"/>
      <c r="J115" s="81">
        <v>16</v>
      </c>
      <c r="K115" s="123"/>
      <c r="L115" s="124">
        <f t="shared" si="14"/>
        <v>22.448979591836736</v>
      </c>
      <c r="M115" s="123"/>
      <c r="N115" s="124">
        <f t="shared" si="15"/>
        <v>18.367346938775512</v>
      </c>
      <c r="O115" s="123"/>
      <c r="Q115" s="129"/>
    </row>
    <row r="116" spans="1:17" s="31" customFormat="1" ht="12" customHeight="1">
      <c r="A116" s="123">
        <v>2008</v>
      </c>
      <c r="C116" s="81">
        <v>82</v>
      </c>
      <c r="D116" s="81">
        <v>56</v>
      </c>
      <c r="E116" s="123"/>
      <c r="F116" s="81">
        <v>5</v>
      </c>
      <c r="G116" s="123"/>
      <c r="H116" s="81">
        <v>17</v>
      </c>
      <c r="I116" s="123"/>
      <c r="J116" s="81">
        <v>4</v>
      </c>
      <c r="K116" s="123"/>
      <c r="L116" s="124">
        <f t="shared" si="14"/>
        <v>26.829268292682926</v>
      </c>
      <c r="M116" s="123"/>
      <c r="N116" s="124">
        <f t="shared" si="15"/>
        <v>20.73170731707317</v>
      </c>
      <c r="O116" s="123"/>
      <c r="Q116" s="129"/>
    </row>
    <row r="117" spans="1:17" s="31" customFormat="1" ht="12" customHeight="1">
      <c r="A117" s="123">
        <v>2009</v>
      </c>
      <c r="C117" s="81">
        <v>69</v>
      </c>
      <c r="D117" s="81">
        <v>42</v>
      </c>
      <c r="E117" s="138"/>
      <c r="F117" s="81">
        <v>2</v>
      </c>
      <c r="G117" s="138"/>
      <c r="H117" s="81">
        <v>16</v>
      </c>
      <c r="I117" s="138"/>
      <c r="J117" s="81">
        <v>9</v>
      </c>
      <c r="K117" s="138"/>
      <c r="L117" s="124">
        <f t="shared" si="14"/>
        <v>26.086956521739129</v>
      </c>
      <c r="M117" s="138"/>
      <c r="N117" s="124">
        <f t="shared" si="15"/>
        <v>23.188405797101449</v>
      </c>
      <c r="O117" s="138"/>
      <c r="Q117" s="129"/>
    </row>
    <row r="118" spans="1:17" s="31" customFormat="1" ht="12" customHeight="1">
      <c r="A118" s="123">
        <v>2010</v>
      </c>
      <c r="C118" s="31">
        <v>50</v>
      </c>
      <c r="D118" s="81">
        <v>34</v>
      </c>
      <c r="E118" s="123"/>
      <c r="F118" s="81">
        <v>1</v>
      </c>
      <c r="G118" s="123"/>
      <c r="H118" s="81">
        <v>10</v>
      </c>
      <c r="I118" s="123"/>
      <c r="J118" s="37">
        <v>5</v>
      </c>
      <c r="K118" s="123"/>
      <c r="L118" s="124">
        <f t="shared" si="14"/>
        <v>22</v>
      </c>
      <c r="M118" s="123"/>
      <c r="N118" s="124">
        <f t="shared" si="15"/>
        <v>20</v>
      </c>
      <c r="O118" s="123"/>
      <c r="Q118" s="129"/>
    </row>
    <row r="119" spans="1:17" s="31" customFormat="1" ht="11.25">
      <c r="A119" s="123">
        <v>2011</v>
      </c>
      <c r="C119" s="108">
        <v>46</v>
      </c>
      <c r="D119" s="126">
        <v>23</v>
      </c>
      <c r="E119" s="138" t="s">
        <v>553</v>
      </c>
      <c r="F119" s="126">
        <v>4</v>
      </c>
      <c r="G119" s="138" t="s">
        <v>553</v>
      </c>
      <c r="H119" s="126">
        <v>14</v>
      </c>
      <c r="I119" s="138" t="s">
        <v>553</v>
      </c>
      <c r="J119" s="108">
        <v>5</v>
      </c>
      <c r="K119" s="138" t="s">
        <v>553</v>
      </c>
      <c r="L119" s="124">
        <f t="shared" si="14"/>
        <v>39.130434782608695</v>
      </c>
      <c r="M119" s="138" t="s">
        <v>553</v>
      </c>
      <c r="N119" s="124">
        <f t="shared" si="15"/>
        <v>30.434782608695652</v>
      </c>
      <c r="O119" s="138" t="s">
        <v>553</v>
      </c>
      <c r="Q119" s="129"/>
    </row>
    <row r="120" spans="1:17" s="31" customFormat="1" ht="11.25">
      <c r="A120" s="123">
        <v>2012</v>
      </c>
      <c r="C120" s="117">
        <v>50</v>
      </c>
      <c r="D120" s="126">
        <v>34</v>
      </c>
      <c r="E120" s="126"/>
      <c r="F120" s="126">
        <v>1</v>
      </c>
      <c r="G120" s="126"/>
      <c r="H120" s="126">
        <v>12</v>
      </c>
      <c r="I120" s="126"/>
      <c r="J120" s="108">
        <v>3</v>
      </c>
      <c r="K120" s="138" t="s">
        <v>553</v>
      </c>
      <c r="L120" s="124">
        <f t="shared" si="14"/>
        <v>26</v>
      </c>
      <c r="M120" s="138" t="s">
        <v>553</v>
      </c>
      <c r="N120" s="124">
        <f t="shared" si="15"/>
        <v>24</v>
      </c>
      <c r="O120" s="138" t="s">
        <v>553</v>
      </c>
      <c r="Q120" s="129"/>
    </row>
    <row r="121" spans="1:17" s="31" customFormat="1" ht="11.25">
      <c r="A121" s="123">
        <v>2013</v>
      </c>
      <c r="C121" s="117">
        <v>43</v>
      </c>
      <c r="D121" s="126">
        <v>30</v>
      </c>
      <c r="E121" s="126"/>
      <c r="F121" s="126">
        <v>5</v>
      </c>
      <c r="G121" s="126"/>
      <c r="H121" s="126">
        <v>5</v>
      </c>
      <c r="I121" s="126"/>
      <c r="J121" s="108">
        <v>3</v>
      </c>
      <c r="K121" s="138"/>
      <c r="L121" s="124">
        <f t="shared" si="14"/>
        <v>23.255813953488371</v>
      </c>
      <c r="M121" s="138"/>
      <c r="N121" s="124">
        <f t="shared" si="15"/>
        <v>11.627906976744185</v>
      </c>
      <c r="O121" s="138"/>
      <c r="Q121" s="129"/>
    </row>
    <row r="122" spans="1:17" s="31" customFormat="1" ht="11.25">
      <c r="A122" s="123">
        <v>2014</v>
      </c>
      <c r="C122" s="117">
        <v>39</v>
      </c>
      <c r="D122" s="126">
        <v>29</v>
      </c>
      <c r="E122" s="126"/>
      <c r="F122" s="126">
        <v>3</v>
      </c>
      <c r="G122" s="126"/>
      <c r="H122" s="126">
        <v>7</v>
      </c>
      <c r="I122" s="126"/>
      <c r="J122" s="108" t="s">
        <v>599</v>
      </c>
      <c r="K122" s="138"/>
      <c r="L122" s="124">
        <f t="shared" si="14"/>
        <v>25.641025641025642</v>
      </c>
      <c r="M122" s="138"/>
      <c r="N122" s="124">
        <f t="shared" si="15"/>
        <v>17.948717948717949</v>
      </c>
      <c r="O122" s="138"/>
      <c r="Q122" s="129"/>
    </row>
    <row r="123" spans="1:17" s="31" customFormat="1" ht="11.25">
      <c r="A123" s="123">
        <v>2015</v>
      </c>
      <c r="C123" s="31">
        <v>50</v>
      </c>
      <c r="D123" s="31">
        <v>33</v>
      </c>
      <c r="F123" s="31">
        <v>5</v>
      </c>
      <c r="H123" s="31">
        <v>11</v>
      </c>
      <c r="J123" s="21">
        <v>1</v>
      </c>
      <c r="K123" s="138"/>
      <c r="L123" s="124">
        <f t="shared" si="14"/>
        <v>32</v>
      </c>
      <c r="M123" s="138"/>
      <c r="N123" s="124">
        <f>100*H123/C123</f>
        <v>22</v>
      </c>
      <c r="O123" s="138"/>
      <c r="Q123" s="129"/>
    </row>
    <row r="124" spans="1:17" s="31" customFormat="1" ht="11.25">
      <c r="A124" s="123">
        <v>2016</v>
      </c>
      <c r="C124" s="81">
        <v>50</v>
      </c>
      <c r="D124" s="81">
        <v>33</v>
      </c>
      <c r="E124" s="81"/>
      <c r="F124" s="81">
        <v>5</v>
      </c>
      <c r="G124" s="81"/>
      <c r="H124" s="81">
        <v>11</v>
      </c>
      <c r="I124" s="81"/>
      <c r="J124" s="21">
        <v>1</v>
      </c>
      <c r="K124" s="138"/>
      <c r="L124" s="124">
        <f t="shared" si="14"/>
        <v>32</v>
      </c>
      <c r="M124" s="138"/>
      <c r="N124" s="124">
        <f>100*H124/C124</f>
        <v>22</v>
      </c>
      <c r="O124" s="138"/>
      <c r="Q124" s="129"/>
    </row>
    <row r="125" spans="1:17" s="31" customFormat="1" ht="11.25">
      <c r="A125" s="123">
        <v>2017</v>
      </c>
      <c r="C125" s="31">
        <v>44</v>
      </c>
      <c r="D125" s="31">
        <v>30</v>
      </c>
      <c r="F125" s="31">
        <v>4</v>
      </c>
      <c r="H125" s="31">
        <v>7</v>
      </c>
      <c r="J125" s="31">
        <v>3</v>
      </c>
      <c r="K125" s="37"/>
      <c r="L125" s="124">
        <f t="shared" si="14"/>
        <v>25</v>
      </c>
      <c r="M125" s="138"/>
      <c r="N125" s="124">
        <f>100*H125/C125</f>
        <v>15.909090909090908</v>
      </c>
      <c r="O125" s="124"/>
      <c r="Q125" s="129"/>
    </row>
    <row r="126" spans="1:17" s="31" customFormat="1" ht="11.25">
      <c r="A126" s="123">
        <v>2018</v>
      </c>
      <c r="C126" s="81">
        <v>54</v>
      </c>
      <c r="D126" s="2">
        <v>41</v>
      </c>
      <c r="E126" s="2"/>
      <c r="F126" s="2">
        <v>3</v>
      </c>
      <c r="G126" s="2"/>
      <c r="H126" s="2">
        <v>9</v>
      </c>
      <c r="I126" s="2"/>
      <c r="J126" s="2">
        <v>1</v>
      </c>
      <c r="K126" s="37"/>
      <c r="L126" s="124">
        <f t="shared" si="14"/>
        <v>22.222222222222221</v>
      </c>
      <c r="M126" s="138"/>
      <c r="N126" s="124">
        <f>100*H126/C126</f>
        <v>16.666666666666668</v>
      </c>
      <c r="O126" s="124"/>
      <c r="Q126" s="129"/>
    </row>
    <row r="127" spans="1:17" s="31" customFormat="1" ht="11.25">
      <c r="A127" s="123">
        <v>2019</v>
      </c>
      <c r="C127" s="81">
        <v>41</v>
      </c>
      <c r="D127" s="2">
        <v>26</v>
      </c>
      <c r="E127" s="2"/>
      <c r="F127" s="24" t="s">
        <v>599</v>
      </c>
      <c r="G127" s="2"/>
      <c r="H127" s="2">
        <v>6</v>
      </c>
      <c r="I127" s="2"/>
      <c r="J127" s="2">
        <v>9</v>
      </c>
      <c r="K127" s="37"/>
      <c r="L127" s="124">
        <f t="shared" si="14"/>
        <v>14.634146341463415</v>
      </c>
      <c r="M127" s="138"/>
      <c r="N127" s="124">
        <f>100*H127/C127</f>
        <v>14.634146341463415</v>
      </c>
      <c r="O127" s="124"/>
      <c r="Q127" s="129"/>
    </row>
    <row r="128" spans="1:17" s="31" customFormat="1" ht="11.25">
      <c r="A128" s="123">
        <v>2020</v>
      </c>
      <c r="C128" s="81">
        <v>29</v>
      </c>
      <c r="D128" s="2">
        <v>17</v>
      </c>
      <c r="E128" s="2"/>
      <c r="F128" s="2">
        <v>1</v>
      </c>
      <c r="G128" s="2"/>
      <c r="H128" s="2">
        <v>5</v>
      </c>
      <c r="I128" s="2"/>
      <c r="J128" s="2">
        <v>6</v>
      </c>
      <c r="K128" s="37"/>
      <c r="L128" s="124">
        <f t="shared" si="14"/>
        <v>20.689655172413794</v>
      </c>
      <c r="M128" s="138"/>
      <c r="N128" s="124">
        <f t="shared" ref="N128" si="16">100*H128/C128</f>
        <v>17.241379310344829</v>
      </c>
      <c r="O128" s="124"/>
      <c r="Q128" s="129"/>
    </row>
    <row r="129" spans="1:17" s="31" customFormat="1" ht="11.25">
      <c r="A129" s="123">
        <v>2021</v>
      </c>
      <c r="C129" s="81">
        <v>32</v>
      </c>
      <c r="D129" s="2">
        <v>22</v>
      </c>
      <c r="E129" s="2"/>
      <c r="F129" s="24" t="s">
        <v>599</v>
      </c>
      <c r="G129" s="2"/>
      <c r="H129" s="2">
        <v>3</v>
      </c>
      <c r="I129" s="2"/>
      <c r="J129" s="2">
        <v>7</v>
      </c>
      <c r="K129" s="37"/>
      <c r="L129" s="124">
        <f t="shared" si="14"/>
        <v>9.375</v>
      </c>
      <c r="M129" s="138"/>
      <c r="N129" s="124">
        <f>100*H129/C129</f>
        <v>9.375</v>
      </c>
      <c r="O129" s="124"/>
      <c r="Q129" s="129"/>
    </row>
    <row r="130" spans="1:17" s="31" customFormat="1" ht="11.25">
      <c r="A130" s="123">
        <v>2022</v>
      </c>
      <c r="C130" s="81">
        <v>29</v>
      </c>
      <c r="D130" s="2">
        <v>14</v>
      </c>
      <c r="E130" s="2"/>
      <c r="F130" s="24">
        <v>1</v>
      </c>
      <c r="G130" s="2"/>
      <c r="H130" s="2">
        <v>5</v>
      </c>
      <c r="I130" s="2"/>
      <c r="J130" s="2">
        <v>9</v>
      </c>
      <c r="K130" s="37"/>
      <c r="L130" s="124">
        <f t="shared" si="14"/>
        <v>20.689655172413794</v>
      </c>
      <c r="M130" s="138"/>
      <c r="N130" s="124">
        <f>100*H130/C130</f>
        <v>17.241379310344829</v>
      </c>
      <c r="O130" s="124"/>
      <c r="Q130" s="129"/>
    </row>
    <row r="131" spans="1:17" s="34" customFormat="1" ht="11.25">
      <c r="A131" s="132" t="s">
        <v>742</v>
      </c>
      <c r="B131" s="132"/>
      <c r="C131" s="133">
        <f>SUM(C114:C130)</f>
        <v>901</v>
      </c>
      <c r="D131" s="133">
        <f>SUM(D114:D130)</f>
        <v>596</v>
      </c>
      <c r="E131" s="133"/>
      <c r="F131" s="133">
        <f>SUM(F114:F129)</f>
        <v>44</v>
      </c>
      <c r="G131" s="133"/>
      <c r="H131" s="133">
        <f>SUM(H114:H130)</f>
        <v>175</v>
      </c>
      <c r="I131" s="133"/>
      <c r="J131" s="133">
        <f>SUM(J114:J130)</f>
        <v>85</v>
      </c>
      <c r="K131" s="133"/>
      <c r="L131" s="136">
        <f>100*SUM(F131,H131)/C131</f>
        <v>24.306326304106548</v>
      </c>
      <c r="M131" s="192"/>
      <c r="N131" s="136">
        <f>100*H131/C131</f>
        <v>19.422863485016649</v>
      </c>
      <c r="O131" s="193"/>
      <c r="Q131" s="129"/>
    </row>
    <row r="132" spans="1:17" s="31" customFormat="1" ht="12" customHeight="1">
      <c r="A132" s="123"/>
      <c r="E132" s="123"/>
      <c r="G132" s="123"/>
      <c r="I132" s="123"/>
      <c r="K132" s="123"/>
      <c r="L132" s="124"/>
      <c r="M132" s="138"/>
      <c r="N132" s="124"/>
      <c r="O132" s="123"/>
      <c r="Q132" s="129"/>
    </row>
    <row r="133" spans="1:17" s="31" customFormat="1" ht="12" customHeight="1">
      <c r="A133" s="125" t="s">
        <v>434</v>
      </c>
      <c r="C133" s="81"/>
      <c r="D133" s="81"/>
      <c r="E133" s="123"/>
      <c r="F133" s="81"/>
      <c r="G133" s="123"/>
      <c r="H133" s="81"/>
      <c r="I133" s="123"/>
      <c r="J133" s="81"/>
      <c r="K133" s="123"/>
      <c r="L133" s="124"/>
      <c r="M133" s="123"/>
      <c r="N133" s="124"/>
      <c r="O133" s="123"/>
      <c r="Q133" s="129"/>
    </row>
    <row r="134" spans="1:17" s="31" customFormat="1" ht="12" customHeight="1">
      <c r="A134" s="123">
        <v>2006</v>
      </c>
      <c r="C134" s="81">
        <v>72</v>
      </c>
      <c r="D134" s="81">
        <v>56</v>
      </c>
      <c r="E134" s="123"/>
      <c r="F134" s="81">
        <v>3</v>
      </c>
      <c r="G134" s="123"/>
      <c r="H134" s="81">
        <v>6</v>
      </c>
      <c r="I134" s="123"/>
      <c r="J134" s="81">
        <v>7</v>
      </c>
      <c r="K134" s="123"/>
      <c r="L134" s="124">
        <f t="shared" ref="L134:L142" si="17">100*SUM(F134,H134)/C134</f>
        <v>12.5</v>
      </c>
      <c r="M134" s="123"/>
      <c r="N134" s="124">
        <f t="shared" ref="N134:N142" si="18">100*H134/C134</f>
        <v>8.3333333333333339</v>
      </c>
      <c r="O134" s="123"/>
      <c r="Q134" s="129"/>
    </row>
    <row r="135" spans="1:17" s="31" customFormat="1" ht="12" customHeight="1">
      <c r="A135" s="123">
        <v>2007</v>
      </c>
      <c r="C135" s="81">
        <v>98</v>
      </c>
      <c r="D135" s="81">
        <v>60</v>
      </c>
      <c r="E135" s="138"/>
      <c r="F135" s="81">
        <v>8</v>
      </c>
      <c r="G135" s="138"/>
      <c r="H135" s="81">
        <v>18</v>
      </c>
      <c r="I135" s="138"/>
      <c r="J135" s="81">
        <v>12</v>
      </c>
      <c r="K135" s="138"/>
      <c r="L135" s="124">
        <f t="shared" si="17"/>
        <v>26.530612244897959</v>
      </c>
      <c r="M135" s="138"/>
      <c r="N135" s="124">
        <f t="shared" si="18"/>
        <v>18.367346938775512</v>
      </c>
      <c r="O135" s="138"/>
      <c r="Q135" s="129"/>
    </row>
    <row r="136" spans="1:17" s="31" customFormat="1" ht="12" customHeight="1">
      <c r="A136" s="123">
        <v>2008</v>
      </c>
      <c r="C136" s="81">
        <v>66</v>
      </c>
      <c r="D136" s="81">
        <v>54</v>
      </c>
      <c r="E136" s="123"/>
      <c r="F136" s="81">
        <v>2</v>
      </c>
      <c r="G136" s="123"/>
      <c r="H136" s="81">
        <v>5</v>
      </c>
      <c r="I136" s="123"/>
      <c r="J136" s="81">
        <v>5</v>
      </c>
      <c r="K136" s="123"/>
      <c r="L136" s="124">
        <f t="shared" si="17"/>
        <v>10.606060606060606</v>
      </c>
      <c r="M136" s="123"/>
      <c r="N136" s="124">
        <f t="shared" si="18"/>
        <v>7.5757575757575761</v>
      </c>
      <c r="O136" s="123"/>
      <c r="Q136" s="129"/>
    </row>
    <row r="137" spans="1:17" s="31" customFormat="1" ht="12" customHeight="1">
      <c r="A137" s="123">
        <v>2009</v>
      </c>
      <c r="C137" s="81">
        <v>59</v>
      </c>
      <c r="D137" s="81">
        <v>36</v>
      </c>
      <c r="E137" s="123"/>
      <c r="F137" s="81">
        <v>3</v>
      </c>
      <c r="G137" s="123"/>
      <c r="H137" s="81">
        <v>11</v>
      </c>
      <c r="I137" s="123"/>
      <c r="J137" s="81">
        <v>9</v>
      </c>
      <c r="K137" s="123"/>
      <c r="L137" s="124">
        <f t="shared" si="17"/>
        <v>23.728813559322035</v>
      </c>
      <c r="M137" s="123"/>
      <c r="N137" s="124">
        <f t="shared" si="18"/>
        <v>18.64406779661017</v>
      </c>
      <c r="O137" s="123"/>
      <c r="Q137" s="129"/>
    </row>
    <row r="138" spans="1:17" s="31" customFormat="1" ht="12" customHeight="1">
      <c r="A138" s="123">
        <v>2010</v>
      </c>
      <c r="C138" s="31">
        <v>48</v>
      </c>
      <c r="D138" s="81">
        <v>36</v>
      </c>
      <c r="E138" s="123"/>
      <c r="F138" s="81" t="s">
        <v>599</v>
      </c>
      <c r="G138" s="123"/>
      <c r="H138" s="81">
        <v>4</v>
      </c>
      <c r="I138" s="123"/>
      <c r="J138" s="37">
        <v>8</v>
      </c>
      <c r="K138" s="123"/>
      <c r="L138" s="124">
        <f t="shared" si="17"/>
        <v>8.3333333333333339</v>
      </c>
      <c r="M138" s="123"/>
      <c r="N138" s="124">
        <f t="shared" si="18"/>
        <v>8.3333333333333339</v>
      </c>
      <c r="O138" s="123"/>
      <c r="Q138" s="129"/>
    </row>
    <row r="139" spans="1:17" s="31" customFormat="1" ht="11.25">
      <c r="A139" s="123">
        <v>2011</v>
      </c>
      <c r="C139" s="108">
        <v>51</v>
      </c>
      <c r="D139" s="126">
        <v>39</v>
      </c>
      <c r="E139" s="138" t="s">
        <v>553</v>
      </c>
      <c r="F139" s="108" t="s">
        <v>599</v>
      </c>
      <c r="G139" s="138" t="s">
        <v>553</v>
      </c>
      <c r="H139" s="126">
        <v>6</v>
      </c>
      <c r="I139" s="138" t="s">
        <v>553</v>
      </c>
      <c r="J139" s="108">
        <v>6</v>
      </c>
      <c r="K139" s="138" t="s">
        <v>553</v>
      </c>
      <c r="L139" s="124">
        <f t="shared" si="17"/>
        <v>11.764705882352942</v>
      </c>
      <c r="M139" s="138" t="s">
        <v>553</v>
      </c>
      <c r="N139" s="124">
        <f t="shared" si="18"/>
        <v>11.764705882352942</v>
      </c>
      <c r="O139" s="138" t="s">
        <v>553</v>
      </c>
      <c r="Q139" s="129"/>
    </row>
    <row r="140" spans="1:17" s="31" customFormat="1" ht="11.25">
      <c r="A140" s="123">
        <v>2012</v>
      </c>
      <c r="C140" s="117">
        <v>46</v>
      </c>
      <c r="D140" s="126">
        <v>36</v>
      </c>
      <c r="E140" s="123"/>
      <c r="F140" s="108" t="s">
        <v>599</v>
      </c>
      <c r="G140" s="123"/>
      <c r="H140" s="126">
        <v>7</v>
      </c>
      <c r="I140" s="123"/>
      <c r="J140" s="108">
        <v>3</v>
      </c>
      <c r="K140" s="123"/>
      <c r="L140" s="124">
        <f t="shared" si="17"/>
        <v>15.217391304347826</v>
      </c>
      <c r="M140" s="123"/>
      <c r="N140" s="124">
        <f t="shared" si="18"/>
        <v>15.217391304347826</v>
      </c>
      <c r="O140" s="123"/>
      <c r="Q140" s="129"/>
    </row>
    <row r="141" spans="1:17" s="31" customFormat="1" ht="11.25">
      <c r="A141" s="123">
        <v>2013</v>
      </c>
      <c r="C141" s="117">
        <v>44</v>
      </c>
      <c r="D141" s="126">
        <v>31</v>
      </c>
      <c r="E141" s="123"/>
      <c r="F141" s="108">
        <v>2</v>
      </c>
      <c r="G141" s="123"/>
      <c r="H141" s="126">
        <v>9</v>
      </c>
      <c r="I141" s="123"/>
      <c r="J141" s="108">
        <v>2</v>
      </c>
      <c r="K141" s="123"/>
      <c r="L141" s="124">
        <f t="shared" si="17"/>
        <v>25</v>
      </c>
      <c r="M141" s="123"/>
      <c r="N141" s="124">
        <f t="shared" si="18"/>
        <v>20.454545454545453</v>
      </c>
      <c r="O141" s="123"/>
      <c r="Q141" s="129"/>
    </row>
    <row r="142" spans="1:17" s="31" customFormat="1" ht="11.25">
      <c r="A142" s="123">
        <v>2014</v>
      </c>
      <c r="C142" s="117">
        <v>39</v>
      </c>
      <c r="D142" s="126">
        <v>31</v>
      </c>
      <c r="E142" s="123"/>
      <c r="F142" s="108" t="s">
        <v>599</v>
      </c>
      <c r="G142" s="123"/>
      <c r="H142" s="126">
        <v>6</v>
      </c>
      <c r="I142" s="123"/>
      <c r="J142" s="108">
        <v>2</v>
      </c>
      <c r="K142" s="123"/>
      <c r="L142" s="124">
        <f t="shared" si="17"/>
        <v>15.384615384615385</v>
      </c>
      <c r="M142" s="123"/>
      <c r="N142" s="124">
        <f t="shared" si="18"/>
        <v>15.384615384615385</v>
      </c>
      <c r="O142" s="123"/>
      <c r="Q142" s="129"/>
    </row>
    <row r="143" spans="1:17" s="31" customFormat="1" ht="11.25">
      <c r="A143" s="123">
        <v>2015</v>
      </c>
      <c r="C143" s="31">
        <v>46</v>
      </c>
      <c r="D143" s="31">
        <v>27</v>
      </c>
      <c r="F143" s="21">
        <v>2</v>
      </c>
      <c r="G143" s="21"/>
      <c r="H143" s="31">
        <v>8</v>
      </c>
      <c r="J143" s="31">
        <v>9</v>
      </c>
      <c r="K143" s="123"/>
      <c r="L143" s="124">
        <f>100*SUM(F143,H143)/C143</f>
        <v>21.739130434782609</v>
      </c>
      <c r="M143" s="123"/>
      <c r="N143" s="124">
        <f>100*H143/C143</f>
        <v>17.391304347826086</v>
      </c>
      <c r="O143" s="123"/>
      <c r="Q143" s="129"/>
    </row>
    <row r="144" spans="1:17" s="31" customFormat="1" ht="11.25">
      <c r="A144" s="123">
        <v>2016</v>
      </c>
      <c r="C144" s="81">
        <v>43</v>
      </c>
      <c r="D144" s="81">
        <v>29</v>
      </c>
      <c r="E144" s="81"/>
      <c r="F144" s="21">
        <v>3</v>
      </c>
      <c r="G144" s="21"/>
      <c r="H144" s="81">
        <v>9</v>
      </c>
      <c r="I144" s="81"/>
      <c r="J144" s="81">
        <v>2</v>
      </c>
      <c r="K144" s="123"/>
      <c r="L144" s="124">
        <f>100*SUM(F144,H144)/C144</f>
        <v>27.906976744186046</v>
      </c>
      <c r="M144" s="123"/>
      <c r="N144" s="124">
        <f>100*H144/C144</f>
        <v>20.930232558139537</v>
      </c>
      <c r="O144" s="123"/>
      <c r="Q144" s="129"/>
    </row>
    <row r="145" spans="1:17" s="31" customFormat="1" ht="11.25">
      <c r="A145" s="123">
        <v>2017</v>
      </c>
      <c r="C145" s="31">
        <v>37</v>
      </c>
      <c r="D145" s="31">
        <v>17</v>
      </c>
      <c r="F145" s="31">
        <v>1</v>
      </c>
      <c r="H145" s="31">
        <v>13</v>
      </c>
      <c r="J145" s="31">
        <v>6</v>
      </c>
      <c r="K145" s="37"/>
      <c r="L145" s="124">
        <f>100*SUM(F145,H145)/C145</f>
        <v>37.837837837837839</v>
      </c>
      <c r="M145" s="123"/>
      <c r="N145" s="124">
        <f>100*H145/C145</f>
        <v>35.135135135135137</v>
      </c>
      <c r="O145" s="124"/>
      <c r="Q145" s="129"/>
    </row>
    <row r="146" spans="1:17" s="31" customFormat="1" ht="11.25">
      <c r="A146" s="123">
        <v>2018</v>
      </c>
      <c r="C146" s="81">
        <v>60</v>
      </c>
      <c r="D146" s="2">
        <v>49</v>
      </c>
      <c r="E146" s="2"/>
      <c r="F146" s="2">
        <v>1</v>
      </c>
      <c r="G146" s="2"/>
      <c r="H146" s="2">
        <v>8</v>
      </c>
      <c r="I146" s="2"/>
      <c r="J146" s="2">
        <v>2</v>
      </c>
      <c r="K146" s="37"/>
      <c r="L146" s="124">
        <f>100*SUM(F146,H146)/C146</f>
        <v>15</v>
      </c>
      <c r="M146" s="123"/>
      <c r="N146" s="124">
        <f>100*H146/C146</f>
        <v>13.333333333333334</v>
      </c>
      <c r="O146" s="124"/>
      <c r="Q146" s="129"/>
    </row>
    <row r="147" spans="1:17" s="31" customFormat="1" ht="11.25">
      <c r="A147" s="123">
        <v>2019</v>
      </c>
      <c r="C147" s="81">
        <v>36</v>
      </c>
      <c r="D147" s="2">
        <v>24</v>
      </c>
      <c r="E147" s="2"/>
      <c r="F147" s="2">
        <v>1</v>
      </c>
      <c r="G147" s="2"/>
      <c r="H147" s="2">
        <v>7</v>
      </c>
      <c r="I147" s="2"/>
      <c r="J147" s="2">
        <v>4</v>
      </c>
      <c r="K147" s="37"/>
      <c r="L147" s="124">
        <f>100*SUM(F147,H147)/C147</f>
        <v>22.222222222222221</v>
      </c>
      <c r="M147" s="123"/>
      <c r="N147" s="124">
        <f>100*H147/C147</f>
        <v>19.444444444444443</v>
      </c>
      <c r="O147" s="124"/>
      <c r="Q147" s="129"/>
    </row>
    <row r="148" spans="1:17" s="31" customFormat="1" ht="11.25">
      <c r="A148" s="123">
        <v>2020</v>
      </c>
      <c r="C148" s="81">
        <v>36</v>
      </c>
      <c r="D148" s="2">
        <v>24</v>
      </c>
      <c r="E148" s="2"/>
      <c r="F148" s="108" t="s">
        <v>599</v>
      </c>
      <c r="G148" s="2"/>
      <c r="H148" s="2">
        <v>6</v>
      </c>
      <c r="I148" s="2"/>
      <c r="J148" s="2">
        <v>6</v>
      </c>
      <c r="K148" s="37"/>
      <c r="L148" s="124">
        <f t="shared" ref="L148" si="19">100*SUM(F148,H148)/C148</f>
        <v>16.666666666666668</v>
      </c>
      <c r="M148" s="123"/>
      <c r="N148" s="124">
        <f t="shared" ref="N148" si="20">100*H148/C148</f>
        <v>16.666666666666668</v>
      </c>
      <c r="O148" s="124"/>
      <c r="Q148" s="129"/>
    </row>
    <row r="149" spans="1:17" s="31" customFormat="1" ht="11.25">
      <c r="A149" s="123">
        <v>2021</v>
      </c>
      <c r="C149" s="81">
        <v>34</v>
      </c>
      <c r="D149" s="2">
        <v>18</v>
      </c>
      <c r="E149" s="2"/>
      <c r="F149" s="2">
        <v>1</v>
      </c>
      <c r="G149" s="2"/>
      <c r="H149" s="2">
        <v>3</v>
      </c>
      <c r="I149" s="2"/>
      <c r="J149" s="2">
        <v>12</v>
      </c>
      <c r="K149" s="37"/>
      <c r="L149" s="124">
        <f>100*SUM(F149,H149)/C149</f>
        <v>11.764705882352942</v>
      </c>
      <c r="M149" s="123"/>
      <c r="N149" s="124">
        <f>100*H149/C149</f>
        <v>8.8235294117647065</v>
      </c>
      <c r="O149" s="124"/>
      <c r="Q149" s="129"/>
    </row>
    <row r="150" spans="1:17" s="31" customFormat="1" ht="11.25">
      <c r="A150" s="123">
        <v>2022</v>
      </c>
      <c r="C150" s="81">
        <v>42</v>
      </c>
      <c r="D150" s="2">
        <v>25</v>
      </c>
      <c r="E150" s="2"/>
      <c r="F150" s="2">
        <v>1</v>
      </c>
      <c r="G150" s="2"/>
      <c r="H150" s="2">
        <v>5</v>
      </c>
      <c r="I150" s="2"/>
      <c r="J150" s="2">
        <v>11</v>
      </c>
      <c r="K150" s="37"/>
      <c r="L150" s="124">
        <f>100*SUM(F150,H150)/C150</f>
        <v>14.285714285714286</v>
      </c>
      <c r="M150" s="123"/>
      <c r="N150" s="124">
        <f>100*H150/C150</f>
        <v>11.904761904761905</v>
      </c>
      <c r="O150" s="124"/>
      <c r="Q150" s="129"/>
    </row>
    <row r="151" spans="1:17" s="34" customFormat="1" ht="11.25">
      <c r="A151" s="132" t="s">
        <v>742</v>
      </c>
      <c r="B151" s="132"/>
      <c r="C151" s="133">
        <f>SUM(C134:C150)</f>
        <v>857</v>
      </c>
      <c r="D151" s="133">
        <f>SUM(D134:D150)</f>
        <v>592</v>
      </c>
      <c r="E151" s="133"/>
      <c r="F151" s="133">
        <f>SUM(F134:F150)</f>
        <v>28</v>
      </c>
      <c r="G151" s="133"/>
      <c r="H151" s="133">
        <f>SUM(H134:H150)</f>
        <v>131</v>
      </c>
      <c r="I151" s="133"/>
      <c r="J151" s="133">
        <f>SUM(J134:J150)</f>
        <v>106</v>
      </c>
      <c r="K151" s="133"/>
      <c r="L151" s="136">
        <f>100*SUM(F151,H151)/C151</f>
        <v>18.553092182030337</v>
      </c>
      <c r="M151" s="192"/>
      <c r="N151" s="136">
        <f>100*H151/C151</f>
        <v>15.285880980163361</v>
      </c>
      <c r="O151" s="193"/>
      <c r="Q151" s="129"/>
    </row>
    <row r="152" spans="1:17" s="31" customFormat="1" ht="12" customHeight="1">
      <c r="A152" s="123"/>
      <c r="E152" s="123"/>
      <c r="G152" s="123"/>
      <c r="I152" s="123"/>
      <c r="K152" s="123"/>
      <c r="L152" s="124"/>
      <c r="M152" s="138"/>
      <c r="N152" s="124"/>
      <c r="O152" s="123"/>
      <c r="Q152" s="129"/>
    </row>
    <row r="153" spans="1:17" s="31" customFormat="1" ht="12" customHeight="1">
      <c r="A153" s="125" t="s">
        <v>435</v>
      </c>
      <c r="C153" s="81"/>
      <c r="D153" s="81"/>
      <c r="E153" s="138"/>
      <c r="F153" s="81"/>
      <c r="G153" s="138"/>
      <c r="H153" s="81"/>
      <c r="I153" s="138"/>
      <c r="J153" s="81"/>
      <c r="K153" s="138"/>
      <c r="L153" s="124"/>
      <c r="M153" s="138"/>
      <c r="N153" s="124"/>
      <c r="O153" s="138"/>
      <c r="Q153" s="129"/>
    </row>
    <row r="154" spans="1:17" s="31" customFormat="1" ht="12" customHeight="1">
      <c r="A154" s="123">
        <v>2006</v>
      </c>
      <c r="C154" s="81">
        <v>18</v>
      </c>
      <c r="D154" s="81">
        <v>14</v>
      </c>
      <c r="E154" s="123"/>
      <c r="F154" s="81" t="s">
        <v>599</v>
      </c>
      <c r="G154" s="123"/>
      <c r="H154" s="81">
        <v>1</v>
      </c>
      <c r="I154" s="123"/>
      <c r="J154" s="81">
        <v>3</v>
      </c>
      <c r="K154" s="123"/>
      <c r="L154" s="124">
        <f>100*SUM(F154,H154)/C154</f>
        <v>5.5555555555555554</v>
      </c>
      <c r="M154" s="123"/>
      <c r="N154" s="124">
        <f>100*H154/C154</f>
        <v>5.5555555555555554</v>
      </c>
      <c r="O154" s="123"/>
      <c r="Q154" s="129"/>
    </row>
    <row r="155" spans="1:17" s="31" customFormat="1" ht="12" customHeight="1">
      <c r="A155" s="123">
        <v>2007</v>
      </c>
      <c r="C155" s="81">
        <v>25</v>
      </c>
      <c r="D155" s="81">
        <v>20</v>
      </c>
      <c r="E155" s="123"/>
      <c r="F155" s="81" t="s">
        <v>599</v>
      </c>
      <c r="G155" s="123"/>
      <c r="H155" s="81">
        <v>2</v>
      </c>
      <c r="I155" s="123"/>
      <c r="J155" s="81">
        <v>3</v>
      </c>
      <c r="K155" s="123"/>
      <c r="L155" s="124">
        <f>100*SUM(F155,H155)/C155</f>
        <v>8</v>
      </c>
      <c r="M155" s="123"/>
      <c r="N155" s="124">
        <f>100*H155/C155</f>
        <v>8</v>
      </c>
      <c r="O155" s="123"/>
      <c r="Q155" s="129"/>
    </row>
    <row r="156" spans="1:17" s="31" customFormat="1" ht="12" customHeight="1">
      <c r="A156" s="123">
        <v>2008</v>
      </c>
      <c r="C156" s="81">
        <v>30</v>
      </c>
      <c r="D156" s="81">
        <v>22</v>
      </c>
      <c r="E156" s="123"/>
      <c r="F156" s="81" t="s">
        <v>599</v>
      </c>
      <c r="G156" s="123"/>
      <c r="H156" s="81">
        <v>2</v>
      </c>
      <c r="I156" s="123"/>
      <c r="J156" s="81">
        <v>6</v>
      </c>
      <c r="K156" s="123"/>
      <c r="L156" s="124">
        <f>100*SUM(F156,H156)/C156</f>
        <v>6.666666666666667</v>
      </c>
      <c r="M156" s="123"/>
      <c r="N156" s="124">
        <f>100*H156/C156</f>
        <v>6.666666666666667</v>
      </c>
      <c r="O156" s="123"/>
      <c r="Q156" s="129"/>
    </row>
    <row r="157" spans="1:17" s="31" customFormat="1" ht="12" customHeight="1">
      <c r="A157" s="123">
        <v>2009</v>
      </c>
      <c r="C157" s="81">
        <v>25</v>
      </c>
      <c r="D157" s="81">
        <v>21</v>
      </c>
      <c r="E157" s="123"/>
      <c r="F157" s="81" t="s">
        <v>599</v>
      </c>
      <c r="G157" s="123"/>
      <c r="H157" s="81" t="s">
        <v>599</v>
      </c>
      <c r="I157" s="123"/>
      <c r="J157" s="81">
        <v>4</v>
      </c>
      <c r="K157" s="123"/>
      <c r="L157" s="81" t="s">
        <v>599</v>
      </c>
      <c r="M157" s="123"/>
      <c r="N157" s="81" t="s">
        <v>599</v>
      </c>
      <c r="O157" s="123"/>
      <c r="Q157" s="129"/>
    </row>
    <row r="158" spans="1:17" s="31" customFormat="1" ht="12" customHeight="1">
      <c r="A158" s="123">
        <v>2010</v>
      </c>
      <c r="C158" s="37">
        <v>21</v>
      </c>
      <c r="D158" s="81">
        <v>20</v>
      </c>
      <c r="E158" s="123"/>
      <c r="F158" s="81" t="s">
        <v>599</v>
      </c>
      <c r="G158" s="123"/>
      <c r="H158" s="81" t="s">
        <v>599</v>
      </c>
      <c r="I158" s="123"/>
      <c r="J158" s="37">
        <v>1</v>
      </c>
      <c r="K158" s="123"/>
      <c r="L158" s="81" t="s">
        <v>599</v>
      </c>
      <c r="M158" s="123"/>
      <c r="N158" s="81" t="s">
        <v>599</v>
      </c>
      <c r="O158" s="123"/>
      <c r="Q158" s="129"/>
    </row>
    <row r="159" spans="1:17" s="31" customFormat="1" ht="11.25">
      <c r="A159" s="123">
        <v>2011</v>
      </c>
      <c r="C159" s="109">
        <v>20</v>
      </c>
      <c r="D159" s="126">
        <v>12</v>
      </c>
      <c r="E159" s="138" t="s">
        <v>553</v>
      </c>
      <c r="F159" s="126">
        <v>2</v>
      </c>
      <c r="G159" s="138" t="s">
        <v>553</v>
      </c>
      <c r="H159" s="108" t="s">
        <v>599</v>
      </c>
      <c r="I159" s="138" t="s">
        <v>553</v>
      </c>
      <c r="J159" s="108">
        <v>6</v>
      </c>
      <c r="K159" s="138" t="s">
        <v>553</v>
      </c>
      <c r="L159" s="124">
        <f>100*SUM(F159,H159)/C159</f>
        <v>10</v>
      </c>
      <c r="M159" s="138" t="s">
        <v>553</v>
      </c>
      <c r="N159" s="81" t="s">
        <v>599</v>
      </c>
      <c r="O159" s="138" t="s">
        <v>553</v>
      </c>
      <c r="Q159" s="129"/>
    </row>
    <row r="160" spans="1:17" s="31" customFormat="1" ht="11.25">
      <c r="A160" s="123">
        <v>2012</v>
      </c>
      <c r="C160" s="117">
        <v>10</v>
      </c>
      <c r="D160" s="126">
        <v>9</v>
      </c>
      <c r="E160" s="123"/>
      <c r="F160" s="126">
        <v>1</v>
      </c>
      <c r="G160" s="123"/>
      <c r="H160" s="108" t="s">
        <v>599</v>
      </c>
      <c r="I160" s="123"/>
      <c r="J160" s="108" t="s">
        <v>599</v>
      </c>
      <c r="K160" s="123"/>
      <c r="L160" s="124">
        <f>100*SUM(F160,H160)/C160</f>
        <v>10</v>
      </c>
      <c r="M160" s="123"/>
      <c r="N160" s="81" t="s">
        <v>599</v>
      </c>
      <c r="O160" s="123"/>
      <c r="Q160" s="129"/>
    </row>
    <row r="161" spans="1:17" s="31" customFormat="1" ht="11.25">
      <c r="A161" s="123">
        <v>2013</v>
      </c>
      <c r="C161" s="117">
        <v>22</v>
      </c>
      <c r="D161" s="126">
        <v>17</v>
      </c>
      <c r="E161" s="123"/>
      <c r="F161" s="126">
        <v>1</v>
      </c>
      <c r="G161" s="123"/>
      <c r="H161" s="108">
        <v>1</v>
      </c>
      <c r="I161" s="123"/>
      <c r="J161" s="108">
        <v>3</v>
      </c>
      <c r="K161" s="123"/>
      <c r="L161" s="124">
        <f>100*SUM(F161,H161)/C161</f>
        <v>9.0909090909090917</v>
      </c>
      <c r="M161" s="123"/>
      <c r="N161" s="124">
        <f>100*H161/C161</f>
        <v>4.5454545454545459</v>
      </c>
      <c r="O161" s="123"/>
      <c r="Q161" s="129"/>
    </row>
    <row r="162" spans="1:17" s="31" customFormat="1" ht="11.25">
      <c r="A162" s="123">
        <v>2014</v>
      </c>
      <c r="C162" s="117">
        <v>16</v>
      </c>
      <c r="D162" s="126">
        <v>14</v>
      </c>
      <c r="E162" s="123"/>
      <c r="F162" s="126" t="s">
        <v>599</v>
      </c>
      <c r="G162" s="123"/>
      <c r="H162" s="108" t="s">
        <v>599</v>
      </c>
      <c r="I162" s="123"/>
      <c r="J162" s="108">
        <v>2</v>
      </c>
      <c r="K162" s="123"/>
      <c r="L162" s="108" t="s">
        <v>599</v>
      </c>
      <c r="M162" s="123"/>
      <c r="N162" s="108" t="s">
        <v>599</v>
      </c>
      <c r="O162" s="123"/>
      <c r="Q162" s="129"/>
    </row>
    <row r="163" spans="1:17" s="31" customFormat="1" ht="11.25">
      <c r="A163" s="123">
        <v>2015</v>
      </c>
      <c r="C163" s="31">
        <v>21</v>
      </c>
      <c r="D163" s="31">
        <v>17</v>
      </c>
      <c r="F163" s="21" t="s">
        <v>599</v>
      </c>
      <c r="G163" s="21"/>
      <c r="H163" s="21" t="s">
        <v>599</v>
      </c>
      <c r="I163" s="21"/>
      <c r="J163" s="31">
        <v>4</v>
      </c>
      <c r="K163" s="123"/>
      <c r="L163" s="108" t="s">
        <v>599</v>
      </c>
      <c r="M163" s="123"/>
      <c r="N163" s="108" t="s">
        <v>599</v>
      </c>
      <c r="O163" s="123"/>
      <c r="Q163" s="129"/>
    </row>
    <row r="164" spans="1:17" s="31" customFormat="1" ht="11.25">
      <c r="A164" s="123">
        <v>2016</v>
      </c>
      <c r="C164" s="81">
        <v>20</v>
      </c>
      <c r="D164" s="81">
        <v>12</v>
      </c>
      <c r="E164" s="81"/>
      <c r="F164" s="21">
        <v>1</v>
      </c>
      <c r="G164" s="21"/>
      <c r="H164" s="21">
        <v>2</v>
      </c>
      <c r="I164" s="21"/>
      <c r="J164" s="81">
        <v>5</v>
      </c>
      <c r="K164" s="123"/>
      <c r="L164" s="124">
        <f>100*SUM(F164,H164)/C164</f>
        <v>15</v>
      </c>
      <c r="M164" s="123"/>
      <c r="N164" s="124">
        <f>100*H164/C164</f>
        <v>10</v>
      </c>
      <c r="O164" s="123"/>
      <c r="Q164" s="129"/>
    </row>
    <row r="165" spans="1:17" s="31" customFormat="1" ht="11.25">
      <c r="A165" s="123">
        <v>2017</v>
      </c>
      <c r="C165" s="31">
        <v>11</v>
      </c>
      <c r="D165" s="31">
        <v>9</v>
      </c>
      <c r="F165" s="81" t="s">
        <v>599</v>
      </c>
      <c r="H165" s="31">
        <v>1</v>
      </c>
      <c r="J165" s="31">
        <v>1</v>
      </c>
      <c r="K165" s="37"/>
      <c r="L165" s="124">
        <f>100*SUM(F165,H165)/C165</f>
        <v>9.0909090909090917</v>
      </c>
      <c r="M165" s="123"/>
      <c r="N165" s="124">
        <f>100*H165/C165</f>
        <v>9.0909090909090917</v>
      </c>
      <c r="O165" s="124"/>
      <c r="Q165" s="129"/>
    </row>
    <row r="166" spans="1:17" s="31" customFormat="1" ht="11.25">
      <c r="A166" s="123">
        <v>2018</v>
      </c>
      <c r="C166" s="81">
        <v>25</v>
      </c>
      <c r="D166" s="2">
        <v>20</v>
      </c>
      <c r="E166" s="2"/>
      <c r="F166" s="21" t="s">
        <v>599</v>
      </c>
      <c r="G166" s="21"/>
      <c r="H166" s="2">
        <v>2</v>
      </c>
      <c r="I166" s="2"/>
      <c r="J166" s="2">
        <v>3</v>
      </c>
      <c r="K166" s="37"/>
      <c r="L166" s="124">
        <f>100*SUM(F166,H166)/C166</f>
        <v>8</v>
      </c>
      <c r="M166" s="123"/>
      <c r="N166" s="124">
        <f>100*H166/C166</f>
        <v>8</v>
      </c>
      <c r="O166" s="124"/>
      <c r="Q166" s="129"/>
    </row>
    <row r="167" spans="1:17" s="31" customFormat="1" ht="11.25">
      <c r="A167" s="123">
        <v>2019</v>
      </c>
      <c r="C167" s="81">
        <v>18</v>
      </c>
      <c r="D167" s="2">
        <v>11</v>
      </c>
      <c r="E167" s="2"/>
      <c r="F167" s="21" t="s">
        <v>599</v>
      </c>
      <c r="G167" s="21"/>
      <c r="H167" s="2">
        <v>2</v>
      </c>
      <c r="I167" s="2"/>
      <c r="J167" s="2">
        <v>5</v>
      </c>
      <c r="K167" s="37"/>
      <c r="L167" s="124">
        <f>100*SUM(F167,H167)/C167</f>
        <v>11.111111111111111</v>
      </c>
      <c r="M167" s="123"/>
      <c r="N167" s="124">
        <f>100*H167/C167</f>
        <v>11.111111111111111</v>
      </c>
      <c r="O167" s="124"/>
      <c r="Q167" s="129"/>
    </row>
    <row r="168" spans="1:17" s="31" customFormat="1" ht="11.25">
      <c r="A168" s="123">
        <v>2020</v>
      </c>
      <c r="C168" s="81">
        <v>14</v>
      </c>
      <c r="D168" s="2">
        <v>10</v>
      </c>
      <c r="E168" s="2"/>
      <c r="F168" s="21" t="s">
        <v>599</v>
      </c>
      <c r="G168" s="21"/>
      <c r="H168" s="21" t="s">
        <v>599</v>
      </c>
      <c r="I168" s="2"/>
      <c r="J168" s="2">
        <v>4</v>
      </c>
      <c r="K168" s="37"/>
      <c r="L168" s="124">
        <f t="shared" ref="L168" si="21">100*SUM(F168,H168)/C168</f>
        <v>0</v>
      </c>
      <c r="M168" s="123"/>
      <c r="N168" s="21" t="s">
        <v>599</v>
      </c>
      <c r="O168" s="124"/>
      <c r="Q168" s="129"/>
    </row>
    <row r="169" spans="1:17" s="31" customFormat="1" ht="11.25">
      <c r="A169" s="123">
        <v>2021</v>
      </c>
      <c r="C169" s="81">
        <v>12</v>
      </c>
      <c r="D169" s="2">
        <v>6</v>
      </c>
      <c r="E169" s="2"/>
      <c r="F169" s="21">
        <v>2</v>
      </c>
      <c r="G169" s="21"/>
      <c r="H169" s="21" t="s">
        <v>599</v>
      </c>
      <c r="I169" s="2"/>
      <c r="J169" s="2">
        <v>4</v>
      </c>
      <c r="K169" s="37"/>
      <c r="L169" s="124">
        <f>100*SUM(F169,H169)/C169</f>
        <v>16.666666666666668</v>
      </c>
      <c r="M169" s="123"/>
      <c r="N169" s="108" t="s">
        <v>599</v>
      </c>
      <c r="O169" s="124"/>
      <c r="Q169" s="129"/>
    </row>
    <row r="170" spans="1:17" s="31" customFormat="1" ht="11.25">
      <c r="A170" s="123">
        <v>2022</v>
      </c>
      <c r="C170" s="81">
        <v>22</v>
      </c>
      <c r="D170" s="2">
        <v>13</v>
      </c>
      <c r="E170" s="2"/>
      <c r="F170" s="21" t="s">
        <v>599</v>
      </c>
      <c r="G170" s="21"/>
      <c r="H170" s="21">
        <v>2</v>
      </c>
      <c r="I170" s="2"/>
      <c r="J170" s="2">
        <v>7</v>
      </c>
      <c r="K170" s="37"/>
      <c r="L170" s="124">
        <f>100*SUM(F170,H170)/C170</f>
        <v>9.0909090909090917</v>
      </c>
      <c r="M170" s="123"/>
      <c r="N170" s="124">
        <f>100*H170/C170</f>
        <v>9.0909090909090917</v>
      </c>
      <c r="O170" s="124"/>
      <c r="Q170" s="129"/>
    </row>
    <row r="171" spans="1:17" s="34" customFormat="1" ht="11.25">
      <c r="A171" s="132" t="s">
        <v>742</v>
      </c>
      <c r="B171" s="132"/>
      <c r="C171" s="133">
        <f>SUM(C154:C170)</f>
        <v>330</v>
      </c>
      <c r="D171" s="133">
        <f>SUM(D154:D170)</f>
        <v>247</v>
      </c>
      <c r="E171" s="133"/>
      <c r="F171" s="133">
        <f>SUM(F154:F170)</f>
        <v>7</v>
      </c>
      <c r="G171" s="133"/>
      <c r="H171" s="133">
        <f>SUM(H154:H169)</f>
        <v>13</v>
      </c>
      <c r="I171" s="133"/>
      <c r="J171" s="133">
        <f>SUM(J154:J170)</f>
        <v>61</v>
      </c>
      <c r="K171" s="133"/>
      <c r="L171" s="136">
        <f>100*SUM(F171,H171)/C171</f>
        <v>6.0606060606060606</v>
      </c>
      <c r="M171" s="192"/>
      <c r="N171" s="136">
        <f>100*H171/C171</f>
        <v>3.9393939393939394</v>
      </c>
      <c r="O171" s="193"/>
      <c r="Q171" s="129"/>
    </row>
    <row r="172" spans="1:17" s="31" customFormat="1" ht="12" customHeight="1">
      <c r="A172" s="123"/>
      <c r="E172" s="123"/>
      <c r="G172" s="123"/>
      <c r="I172" s="123"/>
      <c r="K172" s="123"/>
      <c r="L172" s="124"/>
      <c r="M172" s="138"/>
      <c r="N172" s="124"/>
      <c r="O172" s="123"/>
      <c r="Q172" s="129"/>
    </row>
    <row r="173" spans="1:17" s="31" customFormat="1" ht="12" customHeight="1">
      <c r="A173" s="125" t="s">
        <v>436</v>
      </c>
      <c r="C173" s="81"/>
      <c r="D173" s="81"/>
      <c r="E173" s="123"/>
      <c r="F173" s="81"/>
      <c r="G173" s="123"/>
      <c r="H173" s="81"/>
      <c r="I173" s="123"/>
      <c r="J173" s="81"/>
      <c r="K173" s="123"/>
      <c r="L173" s="124"/>
      <c r="M173" s="123"/>
      <c r="N173" s="124"/>
      <c r="O173" s="123"/>
      <c r="Q173" s="129"/>
    </row>
    <row r="174" spans="1:17" s="31" customFormat="1" ht="12" customHeight="1">
      <c r="A174" s="123">
        <v>2006</v>
      </c>
      <c r="C174" s="81">
        <v>29</v>
      </c>
      <c r="D174" s="81">
        <v>19</v>
      </c>
      <c r="E174" s="123"/>
      <c r="F174" s="81" t="s">
        <v>599</v>
      </c>
      <c r="G174" s="123"/>
      <c r="H174" s="81">
        <v>2</v>
      </c>
      <c r="I174" s="123"/>
      <c r="J174" s="81">
        <v>8</v>
      </c>
      <c r="K174" s="123"/>
      <c r="L174" s="124">
        <f t="shared" ref="L174:L179" si="22">100*SUM(F174,H174)/C174</f>
        <v>6.8965517241379306</v>
      </c>
      <c r="M174" s="123"/>
      <c r="N174" s="124">
        <f>100*H174/C174</f>
        <v>6.8965517241379306</v>
      </c>
      <c r="O174" s="123"/>
      <c r="Q174" s="129"/>
    </row>
    <row r="175" spans="1:17" s="31" customFormat="1" ht="12" customHeight="1">
      <c r="A175" s="123">
        <v>2007</v>
      </c>
      <c r="C175" s="81">
        <v>32</v>
      </c>
      <c r="D175" s="81">
        <v>20</v>
      </c>
      <c r="E175" s="123"/>
      <c r="F175" s="81" t="s">
        <v>599</v>
      </c>
      <c r="G175" s="123"/>
      <c r="H175" s="81">
        <v>1</v>
      </c>
      <c r="I175" s="123"/>
      <c r="J175" s="81">
        <v>11</v>
      </c>
      <c r="K175" s="123"/>
      <c r="L175" s="124">
        <f t="shared" si="22"/>
        <v>3.125</v>
      </c>
      <c r="M175" s="123"/>
      <c r="N175" s="124">
        <f>100*H175/C175</f>
        <v>3.125</v>
      </c>
      <c r="O175" s="123"/>
      <c r="Q175" s="129"/>
    </row>
    <row r="176" spans="1:17" s="31" customFormat="1" ht="12" customHeight="1">
      <c r="A176" s="123">
        <v>2008</v>
      </c>
      <c r="C176" s="81">
        <v>26</v>
      </c>
      <c r="D176" s="81">
        <v>20</v>
      </c>
      <c r="E176" s="123"/>
      <c r="F176" s="81">
        <v>1</v>
      </c>
      <c r="G176" s="123"/>
      <c r="H176" s="81" t="s">
        <v>599</v>
      </c>
      <c r="I176" s="123"/>
      <c r="J176" s="81">
        <v>5</v>
      </c>
      <c r="K176" s="123"/>
      <c r="L176" s="124">
        <f t="shared" si="22"/>
        <v>3.8461538461538463</v>
      </c>
      <c r="M176" s="123"/>
      <c r="N176" s="81" t="s">
        <v>599</v>
      </c>
      <c r="O176" s="123"/>
      <c r="Q176" s="129"/>
    </row>
    <row r="177" spans="1:17" s="31" customFormat="1" ht="12" customHeight="1">
      <c r="A177" s="123">
        <v>2009</v>
      </c>
      <c r="C177" s="81">
        <v>21</v>
      </c>
      <c r="D177" s="81">
        <v>11</v>
      </c>
      <c r="E177" s="123"/>
      <c r="F177" s="81" t="s">
        <v>599</v>
      </c>
      <c r="G177" s="123"/>
      <c r="H177" s="81" t="s">
        <v>599</v>
      </c>
      <c r="I177" s="123"/>
      <c r="J177" s="81">
        <v>10</v>
      </c>
      <c r="K177" s="123"/>
      <c r="L177" s="81" t="s">
        <v>599</v>
      </c>
      <c r="M177" s="123"/>
      <c r="N177" s="81" t="s">
        <v>599</v>
      </c>
      <c r="O177" s="123"/>
      <c r="Q177" s="129"/>
    </row>
    <row r="178" spans="1:17" s="31" customFormat="1" ht="12" customHeight="1">
      <c r="A178" s="123">
        <v>2010</v>
      </c>
      <c r="C178" s="31">
        <v>12</v>
      </c>
      <c r="D178" s="81">
        <v>6</v>
      </c>
      <c r="E178" s="123"/>
      <c r="F178" s="81" t="s">
        <v>599</v>
      </c>
      <c r="G178" s="123"/>
      <c r="H178" s="81" t="s">
        <v>599</v>
      </c>
      <c r="I178" s="123"/>
      <c r="J178" s="37">
        <v>6</v>
      </c>
      <c r="K178" s="123"/>
      <c r="L178" s="81" t="s">
        <v>599</v>
      </c>
      <c r="M178" s="123"/>
      <c r="N178" s="81" t="s">
        <v>599</v>
      </c>
      <c r="O178" s="123"/>
      <c r="Q178" s="129"/>
    </row>
    <row r="179" spans="1:17" s="31" customFormat="1" ht="11.25">
      <c r="A179" s="123">
        <v>2011</v>
      </c>
      <c r="C179" s="108">
        <v>21</v>
      </c>
      <c r="D179" s="126">
        <v>10</v>
      </c>
      <c r="E179" s="138" t="s">
        <v>553</v>
      </c>
      <c r="F179" s="126">
        <v>1</v>
      </c>
      <c r="G179" s="138" t="s">
        <v>553</v>
      </c>
      <c r="H179" s="108" t="s">
        <v>599</v>
      </c>
      <c r="I179" s="138" t="s">
        <v>553</v>
      </c>
      <c r="J179" s="108">
        <v>10</v>
      </c>
      <c r="K179" s="138" t="s">
        <v>553</v>
      </c>
      <c r="L179" s="124">
        <f t="shared" si="22"/>
        <v>4.7619047619047619</v>
      </c>
      <c r="M179" s="138" t="s">
        <v>553</v>
      </c>
      <c r="N179" s="81" t="s">
        <v>599</v>
      </c>
      <c r="O179" s="138" t="s">
        <v>553</v>
      </c>
      <c r="Q179" s="129"/>
    </row>
    <row r="180" spans="1:17" s="31" customFormat="1" ht="11.25">
      <c r="A180" s="123">
        <v>2012</v>
      </c>
      <c r="C180" s="117">
        <v>13</v>
      </c>
      <c r="D180" s="126">
        <v>12</v>
      </c>
      <c r="E180" s="123"/>
      <c r="F180" s="126" t="s">
        <v>599</v>
      </c>
      <c r="G180" s="123"/>
      <c r="H180" s="108" t="s">
        <v>599</v>
      </c>
      <c r="I180" s="123"/>
      <c r="J180" s="108">
        <v>1</v>
      </c>
      <c r="K180" s="123"/>
      <c r="L180" s="81" t="s">
        <v>599</v>
      </c>
      <c r="M180" s="123"/>
      <c r="N180" s="81" t="s">
        <v>599</v>
      </c>
      <c r="O180" s="123"/>
      <c r="Q180" s="129"/>
    </row>
    <row r="181" spans="1:17" s="31" customFormat="1" ht="11.25">
      <c r="A181" s="123">
        <v>2013</v>
      </c>
      <c r="C181" s="117">
        <v>15</v>
      </c>
      <c r="D181" s="126">
        <v>7</v>
      </c>
      <c r="E181" s="123"/>
      <c r="F181" s="126" t="s">
        <v>599</v>
      </c>
      <c r="G181" s="123"/>
      <c r="H181" s="108" t="s">
        <v>599</v>
      </c>
      <c r="I181" s="123"/>
      <c r="J181" s="108">
        <v>8</v>
      </c>
      <c r="K181" s="123"/>
      <c r="L181" s="81" t="s">
        <v>599</v>
      </c>
      <c r="M181" s="123"/>
      <c r="N181" s="81" t="s">
        <v>599</v>
      </c>
      <c r="O181" s="123"/>
      <c r="Q181" s="129"/>
    </row>
    <row r="182" spans="1:17" s="31" customFormat="1" ht="11.25">
      <c r="A182" s="123">
        <v>2014</v>
      </c>
      <c r="C182" s="117">
        <v>22</v>
      </c>
      <c r="D182" s="126">
        <v>14</v>
      </c>
      <c r="E182" s="123"/>
      <c r="F182" s="126" t="s">
        <v>599</v>
      </c>
      <c r="G182" s="123"/>
      <c r="H182" s="108" t="s">
        <v>599</v>
      </c>
      <c r="I182" s="123"/>
      <c r="J182" s="108">
        <v>8</v>
      </c>
      <c r="K182" s="123"/>
      <c r="L182" s="81" t="s">
        <v>599</v>
      </c>
      <c r="M182" s="81"/>
      <c r="N182" s="81" t="s">
        <v>599</v>
      </c>
      <c r="O182" s="123"/>
      <c r="Q182" s="129"/>
    </row>
    <row r="183" spans="1:17" s="31" customFormat="1" ht="11.25">
      <c r="A183" s="123">
        <v>2015</v>
      </c>
      <c r="C183" s="31">
        <v>14</v>
      </c>
      <c r="D183" s="31">
        <v>10</v>
      </c>
      <c r="F183" s="21" t="s">
        <v>599</v>
      </c>
      <c r="G183" s="21"/>
      <c r="H183" s="21" t="s">
        <v>599</v>
      </c>
      <c r="I183" s="21"/>
      <c r="J183" s="31">
        <v>4</v>
      </c>
      <c r="K183" s="123"/>
      <c r="L183" s="81" t="s">
        <v>599</v>
      </c>
      <c r="M183" s="81"/>
      <c r="N183" s="81" t="s">
        <v>599</v>
      </c>
      <c r="O183" s="123"/>
      <c r="Q183" s="129"/>
    </row>
    <row r="184" spans="1:17" s="31" customFormat="1" ht="11.25">
      <c r="A184" s="123">
        <v>2016</v>
      </c>
      <c r="C184" s="81">
        <v>22</v>
      </c>
      <c r="D184" s="81">
        <v>17</v>
      </c>
      <c r="E184" s="81"/>
      <c r="F184" s="21" t="s">
        <v>599</v>
      </c>
      <c r="G184" s="21"/>
      <c r="H184" s="21" t="s">
        <v>599</v>
      </c>
      <c r="I184" s="21"/>
      <c r="J184" s="81">
        <v>5</v>
      </c>
      <c r="K184" s="123"/>
      <c r="L184" s="81" t="s">
        <v>599</v>
      </c>
      <c r="M184" s="81"/>
      <c r="N184" s="81" t="s">
        <v>599</v>
      </c>
      <c r="O184" s="123"/>
      <c r="Q184" s="129"/>
    </row>
    <row r="185" spans="1:17" s="31" customFormat="1" ht="11.25">
      <c r="A185" s="123">
        <v>2017</v>
      </c>
      <c r="C185" s="81">
        <v>13</v>
      </c>
      <c r="D185" s="2">
        <v>7</v>
      </c>
      <c r="E185" s="2"/>
      <c r="F185" s="2">
        <v>1</v>
      </c>
      <c r="G185" s="2"/>
      <c r="H185" s="21" t="s">
        <v>599</v>
      </c>
      <c r="I185" s="138" t="s">
        <v>553</v>
      </c>
      <c r="J185" s="2">
        <v>5</v>
      </c>
      <c r="K185" s="123"/>
      <c r="L185" s="124">
        <f>100*SUM(F185,H185)/C185</f>
        <v>7.6923076923076925</v>
      </c>
      <c r="M185" s="123"/>
      <c r="N185" s="81" t="s">
        <v>599</v>
      </c>
      <c r="O185" s="138" t="s">
        <v>553</v>
      </c>
      <c r="Q185" s="129"/>
    </row>
    <row r="186" spans="1:17" s="31" customFormat="1" ht="11.25">
      <c r="A186" s="123">
        <v>2018</v>
      </c>
      <c r="C186" s="81">
        <v>37</v>
      </c>
      <c r="D186" s="2">
        <v>29</v>
      </c>
      <c r="E186" s="2"/>
      <c r="F186" s="2">
        <v>1</v>
      </c>
      <c r="G186" s="2"/>
      <c r="H186" s="21" t="s">
        <v>599</v>
      </c>
      <c r="I186" s="21"/>
      <c r="J186" s="2">
        <v>7</v>
      </c>
      <c r="K186" s="37"/>
      <c r="L186" s="124">
        <f>100*SUM(F186,H186)/C186</f>
        <v>2.7027027027027026</v>
      </c>
      <c r="M186" s="123"/>
      <c r="N186" s="81" t="s">
        <v>599</v>
      </c>
      <c r="O186" s="124"/>
      <c r="Q186" s="129"/>
    </row>
    <row r="187" spans="1:17" s="31" customFormat="1" ht="11.25">
      <c r="A187" s="123">
        <v>2019</v>
      </c>
      <c r="C187" s="81">
        <v>13</v>
      </c>
      <c r="D187" s="24">
        <v>9</v>
      </c>
      <c r="E187" s="24"/>
      <c r="F187" s="24" t="s">
        <v>599</v>
      </c>
      <c r="G187" s="24"/>
      <c r="H187" s="21" t="s">
        <v>599</v>
      </c>
      <c r="I187" s="21"/>
      <c r="J187" s="24">
        <v>4</v>
      </c>
      <c r="K187" s="37"/>
      <c r="L187" s="81" t="s">
        <v>599</v>
      </c>
      <c r="M187" s="123"/>
      <c r="N187" s="81" t="s">
        <v>599</v>
      </c>
      <c r="O187" s="124"/>
      <c r="Q187" s="129"/>
    </row>
    <row r="188" spans="1:17" s="31" customFormat="1" ht="11.25">
      <c r="A188" s="123">
        <v>2020</v>
      </c>
      <c r="C188" s="81">
        <v>22</v>
      </c>
      <c r="D188" s="2">
        <v>15</v>
      </c>
      <c r="E188" s="2"/>
      <c r="F188" s="21" t="s">
        <v>599</v>
      </c>
      <c r="G188" s="2"/>
      <c r="H188" s="21" t="s">
        <v>599</v>
      </c>
      <c r="I188" s="21"/>
      <c r="J188" s="2">
        <v>7</v>
      </c>
      <c r="K188" s="37"/>
      <c r="L188" s="124">
        <f t="shared" ref="L188:L190" si="23">100*SUM(F188,H188)/C188</f>
        <v>0</v>
      </c>
      <c r="M188" s="123"/>
      <c r="N188" s="81" t="s">
        <v>599</v>
      </c>
      <c r="O188" s="124"/>
      <c r="Q188" s="129"/>
    </row>
    <row r="189" spans="1:17" s="31" customFormat="1" ht="11.25">
      <c r="A189" s="123">
        <v>2021</v>
      </c>
      <c r="C189" s="81">
        <v>18</v>
      </c>
      <c r="D189" s="24">
        <v>9</v>
      </c>
      <c r="E189" s="24"/>
      <c r="F189" s="24" t="s">
        <v>599</v>
      </c>
      <c r="G189" s="24"/>
      <c r="H189" s="24" t="s">
        <v>599</v>
      </c>
      <c r="I189" s="21"/>
      <c r="J189" s="24">
        <v>9</v>
      </c>
      <c r="K189" s="37"/>
      <c r="L189" s="81" t="s">
        <v>599</v>
      </c>
      <c r="M189" s="123"/>
      <c r="N189" s="81" t="s">
        <v>599</v>
      </c>
      <c r="O189" s="124"/>
      <c r="Q189" s="129"/>
    </row>
    <row r="190" spans="1:17" s="31" customFormat="1" ht="11.25">
      <c r="A190" s="123">
        <v>2022</v>
      </c>
      <c r="C190" s="81">
        <v>20</v>
      </c>
      <c r="D190" s="24">
        <v>14</v>
      </c>
      <c r="E190" s="24"/>
      <c r="F190" s="21" t="s">
        <v>599</v>
      </c>
      <c r="G190" s="24"/>
      <c r="H190" s="21" t="s">
        <v>599</v>
      </c>
      <c r="I190" s="21"/>
      <c r="J190" s="24">
        <v>6</v>
      </c>
      <c r="K190" s="37"/>
      <c r="L190" s="124">
        <f t="shared" si="23"/>
        <v>0</v>
      </c>
      <c r="M190" s="123"/>
      <c r="N190" s="21" t="s">
        <v>599</v>
      </c>
      <c r="O190" s="124"/>
      <c r="Q190" s="129"/>
    </row>
    <row r="191" spans="1:17" s="34" customFormat="1" ht="11.25">
      <c r="A191" s="132" t="s">
        <v>742</v>
      </c>
      <c r="B191" s="132"/>
      <c r="C191" s="133">
        <f>SUM(C174:C190)</f>
        <v>350</v>
      </c>
      <c r="D191" s="133">
        <f>SUM(D174:D190)</f>
        <v>229</v>
      </c>
      <c r="E191" s="133"/>
      <c r="F191" s="133">
        <f>SUM(F174:F189)</f>
        <v>4</v>
      </c>
      <c r="G191" s="133"/>
      <c r="H191" s="133">
        <f>SUM(H174:H190)</f>
        <v>3</v>
      </c>
      <c r="I191" s="133"/>
      <c r="J191" s="133">
        <f>SUM(J174:J190)</f>
        <v>114</v>
      </c>
      <c r="K191" s="133"/>
      <c r="L191" s="136">
        <f>100*SUM(F191,H191)/C191</f>
        <v>2</v>
      </c>
      <c r="M191" s="192"/>
      <c r="N191" s="136">
        <f>100*H191/C191</f>
        <v>0.8571428571428571</v>
      </c>
      <c r="O191" s="193"/>
      <c r="Q191" s="129"/>
    </row>
    <row r="192" spans="1:17" s="31" customFormat="1" ht="12" customHeight="1">
      <c r="A192" s="123"/>
      <c r="C192" s="81"/>
      <c r="D192" s="81"/>
      <c r="E192" s="123"/>
      <c r="F192" s="81"/>
      <c r="G192" s="123"/>
      <c r="H192" s="81"/>
      <c r="I192" s="123"/>
      <c r="J192" s="81"/>
      <c r="K192" s="123"/>
      <c r="L192" s="124"/>
      <c r="M192" s="138"/>
      <c r="N192" s="124"/>
      <c r="O192" s="123"/>
      <c r="Q192" s="129"/>
    </row>
    <row r="193" spans="1:17" s="31" customFormat="1" ht="11.25">
      <c r="A193" s="36" t="s">
        <v>147</v>
      </c>
      <c r="C193" s="81"/>
      <c r="D193" s="81"/>
      <c r="E193" s="123"/>
      <c r="F193" s="81"/>
      <c r="G193" s="123"/>
      <c r="H193" s="81"/>
      <c r="I193" s="123"/>
      <c r="J193" s="81"/>
      <c r="K193" s="123"/>
      <c r="L193" s="124"/>
      <c r="M193" s="123"/>
      <c r="N193" s="124"/>
      <c r="O193" s="123"/>
      <c r="Q193" s="129"/>
    </row>
    <row r="194" spans="1:17" s="31" customFormat="1" ht="11.25">
      <c r="A194" s="123">
        <v>2006</v>
      </c>
      <c r="C194" s="81">
        <v>194</v>
      </c>
      <c r="D194" s="81">
        <v>143</v>
      </c>
      <c r="E194" s="123"/>
      <c r="F194" s="81">
        <v>5</v>
      </c>
      <c r="G194" s="123"/>
      <c r="H194" s="81">
        <v>30</v>
      </c>
      <c r="I194" s="123"/>
      <c r="J194" s="81">
        <v>16</v>
      </c>
      <c r="K194" s="123"/>
      <c r="L194" s="124">
        <f t="shared" ref="L194:L202" si="24">100*SUM(F194,H194)/C194</f>
        <v>18.041237113402062</v>
      </c>
      <c r="M194" s="123"/>
      <c r="N194" s="124">
        <f t="shared" ref="N194:N202" si="25">100*H194/C194</f>
        <v>15.463917525773196</v>
      </c>
      <c r="O194" s="123"/>
      <c r="Q194" s="129"/>
    </row>
    <row r="195" spans="1:17" s="31" customFormat="1" ht="11.25">
      <c r="A195" s="123">
        <v>2007</v>
      </c>
      <c r="C195" s="81">
        <v>247</v>
      </c>
      <c r="D195" s="81">
        <v>150</v>
      </c>
      <c r="E195" s="123"/>
      <c r="F195" s="81">
        <v>16</v>
      </c>
      <c r="G195" s="123"/>
      <c r="H195" s="81">
        <v>37</v>
      </c>
      <c r="I195" s="123"/>
      <c r="J195" s="81">
        <v>44</v>
      </c>
      <c r="K195" s="123"/>
      <c r="L195" s="124">
        <f t="shared" si="24"/>
        <v>21.457489878542511</v>
      </c>
      <c r="M195" s="123"/>
      <c r="N195" s="124">
        <f t="shared" si="25"/>
        <v>14.979757085020243</v>
      </c>
      <c r="O195" s="123"/>
      <c r="Q195" s="129"/>
    </row>
    <row r="196" spans="1:17" s="31" customFormat="1" ht="11.25">
      <c r="A196" s="123">
        <v>2008</v>
      </c>
      <c r="C196" s="81">
        <v>167</v>
      </c>
      <c r="D196" s="81">
        <v>124</v>
      </c>
      <c r="E196" s="123"/>
      <c r="F196" s="81">
        <v>8</v>
      </c>
      <c r="G196" s="123"/>
      <c r="H196" s="81">
        <v>18</v>
      </c>
      <c r="I196" s="123"/>
      <c r="J196" s="81">
        <v>17</v>
      </c>
      <c r="K196" s="123"/>
      <c r="L196" s="124">
        <f t="shared" si="24"/>
        <v>15.568862275449101</v>
      </c>
      <c r="M196" s="123"/>
      <c r="N196" s="124">
        <f t="shared" si="25"/>
        <v>10.778443113772456</v>
      </c>
      <c r="O196" s="123"/>
      <c r="Q196" s="129"/>
    </row>
    <row r="197" spans="1:17" s="31" customFormat="1" ht="11.25">
      <c r="A197" s="123">
        <v>2009</v>
      </c>
      <c r="C197" s="81">
        <v>163</v>
      </c>
      <c r="D197" s="81">
        <v>95</v>
      </c>
      <c r="E197" s="138"/>
      <c r="F197" s="81">
        <v>7</v>
      </c>
      <c r="G197" s="138"/>
      <c r="H197" s="81">
        <v>31</v>
      </c>
      <c r="I197" s="138"/>
      <c r="J197" s="81">
        <v>30</v>
      </c>
      <c r="K197" s="138"/>
      <c r="L197" s="124">
        <f t="shared" si="24"/>
        <v>23.312883435582823</v>
      </c>
      <c r="M197" s="138"/>
      <c r="N197" s="124">
        <f t="shared" si="25"/>
        <v>19.018404907975459</v>
      </c>
      <c r="O197" s="138"/>
      <c r="Q197" s="129"/>
    </row>
    <row r="198" spans="1:17" s="31" customFormat="1" ht="11.25">
      <c r="A198" s="123">
        <v>2010</v>
      </c>
      <c r="C198" s="31">
        <v>109</v>
      </c>
      <c r="D198" s="81">
        <v>82</v>
      </c>
      <c r="E198" s="123"/>
      <c r="F198" s="81" t="s">
        <v>599</v>
      </c>
      <c r="G198" s="123"/>
      <c r="H198" s="81">
        <v>11</v>
      </c>
      <c r="I198" s="123"/>
      <c r="J198" s="37">
        <v>16</v>
      </c>
      <c r="K198" s="123"/>
      <c r="L198" s="124">
        <f t="shared" si="24"/>
        <v>10.091743119266056</v>
      </c>
      <c r="M198" s="123"/>
      <c r="N198" s="124">
        <f t="shared" si="25"/>
        <v>10.091743119266056</v>
      </c>
      <c r="O198" s="123"/>
      <c r="Q198" s="129"/>
    </row>
    <row r="199" spans="1:17" s="31" customFormat="1" ht="11.25">
      <c r="A199" s="123">
        <v>2011</v>
      </c>
      <c r="C199" s="31">
        <v>103</v>
      </c>
      <c r="D199" s="81">
        <v>64</v>
      </c>
      <c r="E199" s="138" t="s">
        <v>553</v>
      </c>
      <c r="F199" s="81">
        <v>3</v>
      </c>
      <c r="G199" s="138" t="s">
        <v>553</v>
      </c>
      <c r="H199" s="81">
        <v>13</v>
      </c>
      <c r="I199" s="138" t="s">
        <v>553</v>
      </c>
      <c r="J199" s="37">
        <v>23</v>
      </c>
      <c r="K199" s="138" t="s">
        <v>553</v>
      </c>
      <c r="L199" s="124">
        <f t="shared" si="24"/>
        <v>15.533980582524272</v>
      </c>
      <c r="M199" s="138" t="s">
        <v>553</v>
      </c>
      <c r="N199" s="124">
        <f t="shared" si="25"/>
        <v>12.621359223300971</v>
      </c>
      <c r="O199" s="138" t="s">
        <v>553</v>
      </c>
      <c r="Q199" s="129"/>
    </row>
    <row r="200" spans="1:17" s="31" customFormat="1" ht="11.25">
      <c r="A200" s="123">
        <v>2012</v>
      </c>
      <c r="C200" s="31">
        <v>95</v>
      </c>
      <c r="D200" s="81">
        <v>71</v>
      </c>
      <c r="E200" s="81"/>
      <c r="F200" s="81">
        <v>2</v>
      </c>
      <c r="G200" s="81"/>
      <c r="H200" s="81">
        <v>16</v>
      </c>
      <c r="I200" s="81"/>
      <c r="J200" s="37">
        <v>6</v>
      </c>
      <c r="K200" s="138" t="s">
        <v>553</v>
      </c>
      <c r="L200" s="124">
        <f t="shared" si="24"/>
        <v>18.94736842105263</v>
      </c>
      <c r="M200" s="138" t="s">
        <v>553</v>
      </c>
      <c r="N200" s="124">
        <f t="shared" si="25"/>
        <v>16.842105263157894</v>
      </c>
      <c r="O200" s="138" t="s">
        <v>553</v>
      </c>
      <c r="Q200" s="129"/>
    </row>
    <row r="201" spans="1:17" s="31" customFormat="1" ht="11.25">
      <c r="A201" s="123">
        <v>2013</v>
      </c>
      <c r="C201" s="31">
        <v>102</v>
      </c>
      <c r="D201" s="81">
        <v>69</v>
      </c>
      <c r="E201" s="81"/>
      <c r="F201" s="81">
        <v>8</v>
      </c>
      <c r="G201" s="81"/>
      <c r="H201" s="81">
        <v>12</v>
      </c>
      <c r="I201" s="81"/>
      <c r="J201" s="37">
        <v>13</v>
      </c>
      <c r="K201" s="138"/>
      <c r="L201" s="124">
        <f t="shared" si="24"/>
        <v>19.607843137254903</v>
      </c>
      <c r="M201" s="138"/>
      <c r="N201" s="124">
        <f t="shared" si="25"/>
        <v>11.764705882352942</v>
      </c>
      <c r="O201" s="138"/>
      <c r="Q201" s="129"/>
    </row>
    <row r="202" spans="1:17" s="31" customFormat="1" ht="11.25">
      <c r="A202" s="123">
        <v>2014</v>
      </c>
      <c r="C202" s="31">
        <v>86</v>
      </c>
      <c r="D202" s="81">
        <v>60</v>
      </c>
      <c r="E202" s="81"/>
      <c r="F202" s="81">
        <v>3</v>
      </c>
      <c r="G202" s="81"/>
      <c r="H202" s="81">
        <v>12</v>
      </c>
      <c r="I202" s="81"/>
      <c r="J202" s="37">
        <v>11</v>
      </c>
      <c r="K202" s="138"/>
      <c r="L202" s="124">
        <f t="shared" si="24"/>
        <v>17.441860465116278</v>
      </c>
      <c r="M202" s="138"/>
      <c r="N202" s="124">
        <f t="shared" si="25"/>
        <v>13.953488372093023</v>
      </c>
      <c r="O202" s="138"/>
      <c r="Q202" s="129"/>
    </row>
    <row r="203" spans="1:17" s="31" customFormat="1" ht="11.25">
      <c r="A203" s="123">
        <v>2015</v>
      </c>
      <c r="C203" s="31">
        <v>102</v>
      </c>
      <c r="D203" s="31">
        <v>64</v>
      </c>
      <c r="F203" s="31">
        <v>3</v>
      </c>
      <c r="H203" s="31">
        <v>20</v>
      </c>
      <c r="J203" s="31">
        <v>15</v>
      </c>
      <c r="K203" s="138"/>
      <c r="L203" s="124">
        <f>100*SUM(F203,H203)/C203</f>
        <v>22.549019607843139</v>
      </c>
      <c r="M203" s="138"/>
      <c r="N203" s="124">
        <f>100*H203/C203</f>
        <v>19.607843137254903</v>
      </c>
      <c r="O203" s="138"/>
      <c r="Q203" s="129"/>
    </row>
    <row r="204" spans="1:17" s="31" customFormat="1" ht="11.25">
      <c r="A204" s="123">
        <v>2016</v>
      </c>
      <c r="C204" s="81">
        <v>102</v>
      </c>
      <c r="D204" s="81">
        <v>70</v>
      </c>
      <c r="E204" s="81"/>
      <c r="F204" s="81">
        <v>6</v>
      </c>
      <c r="G204" s="81"/>
      <c r="H204" s="81">
        <v>17</v>
      </c>
      <c r="I204" s="81"/>
      <c r="J204" s="81">
        <v>9</v>
      </c>
      <c r="K204" s="138"/>
      <c r="L204" s="124">
        <f>100*SUM(F204,H204)/C204</f>
        <v>22.549019607843139</v>
      </c>
      <c r="M204" s="138"/>
      <c r="N204" s="124">
        <f>100*H204/C204</f>
        <v>16.666666666666668</v>
      </c>
      <c r="O204" s="138"/>
      <c r="Q204" s="129"/>
    </row>
    <row r="205" spans="1:17" s="31" customFormat="1" ht="11.25">
      <c r="A205" s="123">
        <v>2017</v>
      </c>
      <c r="C205" s="31">
        <v>89</v>
      </c>
      <c r="D205" s="31">
        <v>53</v>
      </c>
      <c r="F205" s="31">
        <v>4</v>
      </c>
      <c r="H205" s="31">
        <v>20</v>
      </c>
      <c r="J205" s="31">
        <v>12</v>
      </c>
      <c r="K205" s="37"/>
      <c r="L205" s="124">
        <f>100*SUM(F205,H205)/C205</f>
        <v>26.966292134831459</v>
      </c>
      <c r="M205" s="138"/>
      <c r="N205" s="124">
        <f>100*H205/C205</f>
        <v>22.471910112359552</v>
      </c>
      <c r="O205" s="124"/>
      <c r="Q205" s="129"/>
    </row>
    <row r="206" spans="1:17" s="31" customFormat="1" ht="11.25">
      <c r="A206" s="123">
        <v>2018</v>
      </c>
      <c r="C206" s="81">
        <v>128</v>
      </c>
      <c r="D206" s="2">
        <v>96</v>
      </c>
      <c r="E206" s="2"/>
      <c r="F206" s="2">
        <v>3</v>
      </c>
      <c r="G206" s="2"/>
      <c r="H206" s="2">
        <v>18</v>
      </c>
      <c r="I206" s="2"/>
      <c r="J206" s="2">
        <v>11</v>
      </c>
      <c r="K206" s="37"/>
      <c r="L206" s="124">
        <f>100*SUM(F206,H206)/C206</f>
        <v>16.40625</v>
      </c>
      <c r="M206" s="138"/>
      <c r="N206" s="124">
        <f>100*H206/C206</f>
        <v>14.0625</v>
      </c>
      <c r="O206" s="124"/>
      <c r="Q206" s="129"/>
    </row>
    <row r="207" spans="1:17" s="31" customFormat="1" ht="11.25">
      <c r="A207" s="123">
        <v>2019</v>
      </c>
      <c r="C207" s="81">
        <v>66</v>
      </c>
      <c r="D207" s="2">
        <v>43</v>
      </c>
      <c r="E207" s="2"/>
      <c r="F207" s="2">
        <v>2</v>
      </c>
      <c r="G207" s="2"/>
      <c r="H207" s="2">
        <v>9</v>
      </c>
      <c r="I207" s="2"/>
      <c r="J207" s="2">
        <v>12</v>
      </c>
      <c r="K207" s="37"/>
      <c r="L207" s="124">
        <f>100*SUM(F207,H207)/C207</f>
        <v>16.666666666666668</v>
      </c>
      <c r="M207" s="138"/>
      <c r="N207" s="124">
        <f>100*H207/C207</f>
        <v>13.636363636363637</v>
      </c>
      <c r="O207" s="124"/>
      <c r="Q207" s="129"/>
    </row>
    <row r="208" spans="1:17" s="31" customFormat="1" ht="11.25">
      <c r="A208" s="123">
        <v>2020</v>
      </c>
      <c r="C208" s="81">
        <v>78</v>
      </c>
      <c r="D208" s="2">
        <v>49</v>
      </c>
      <c r="E208" s="2"/>
      <c r="F208" s="21" t="s">
        <v>599</v>
      </c>
      <c r="G208" s="2"/>
      <c r="H208" s="2">
        <v>10</v>
      </c>
      <c r="I208" s="2"/>
      <c r="J208" s="2">
        <v>19</v>
      </c>
      <c r="K208" s="37"/>
      <c r="L208" s="124">
        <f t="shared" ref="L208" si="26">100*SUM(F208,H208)/C208</f>
        <v>12.820512820512821</v>
      </c>
      <c r="M208" s="138"/>
      <c r="N208" s="124">
        <f t="shared" ref="N208" si="27">100*H208/C208</f>
        <v>12.820512820512821</v>
      </c>
      <c r="O208" s="124"/>
      <c r="Q208" s="129"/>
    </row>
    <row r="209" spans="1:17" s="31" customFormat="1" ht="11.25">
      <c r="A209" s="123">
        <v>2021</v>
      </c>
      <c r="C209" s="81">
        <v>74</v>
      </c>
      <c r="D209" s="2">
        <v>41</v>
      </c>
      <c r="E209" s="2"/>
      <c r="F209" s="2">
        <v>3</v>
      </c>
      <c r="G209" s="2"/>
      <c r="H209" s="2">
        <v>2</v>
      </c>
      <c r="I209" s="2"/>
      <c r="J209" s="2">
        <v>28</v>
      </c>
      <c r="K209" s="37"/>
      <c r="L209" s="124">
        <f>100*SUM(F209,H209)/C209</f>
        <v>6.756756756756757</v>
      </c>
      <c r="M209" s="138"/>
      <c r="N209" s="124">
        <f>100*H209/C209</f>
        <v>2.7027027027027026</v>
      </c>
      <c r="O209" s="124"/>
      <c r="Q209" s="129"/>
    </row>
    <row r="210" spans="1:17" s="31" customFormat="1" ht="11.25">
      <c r="A210" s="123">
        <v>2022</v>
      </c>
      <c r="C210" s="81">
        <v>84</v>
      </c>
      <c r="D210" s="2">
        <v>48</v>
      </c>
      <c r="E210" s="2"/>
      <c r="F210" s="2">
        <v>1</v>
      </c>
      <c r="G210" s="2"/>
      <c r="H210" s="2">
        <v>7</v>
      </c>
      <c r="I210" s="2"/>
      <c r="J210" s="2">
        <v>28</v>
      </c>
      <c r="K210" s="37"/>
      <c r="L210" s="124">
        <f>100*SUM(F210,H210)/C210</f>
        <v>9.5238095238095237</v>
      </c>
      <c r="M210" s="138"/>
      <c r="N210" s="124">
        <f>100*H210/C210</f>
        <v>8.3333333333333339</v>
      </c>
      <c r="O210" s="124"/>
      <c r="Q210" s="129"/>
    </row>
    <row r="211" spans="1:17" s="34" customFormat="1" ht="11.25">
      <c r="A211" s="132" t="s">
        <v>742</v>
      </c>
      <c r="B211" s="132"/>
      <c r="C211" s="133">
        <f>SUM(C194:C210)</f>
        <v>1989</v>
      </c>
      <c r="D211" s="133">
        <f>SUM(D194:D210)</f>
        <v>1322</v>
      </c>
      <c r="E211" s="133"/>
      <c r="F211" s="133">
        <f>SUM(F194:F210)</f>
        <v>74</v>
      </c>
      <c r="G211" s="133"/>
      <c r="H211" s="133">
        <f>SUM(H194:H210)</f>
        <v>283</v>
      </c>
      <c r="I211" s="133"/>
      <c r="J211" s="133">
        <f>SUM(J194:J210)</f>
        <v>310</v>
      </c>
      <c r="K211" s="133"/>
      <c r="L211" s="136">
        <f>100*SUM(F211,H211)/C211</f>
        <v>17.948717948717949</v>
      </c>
      <c r="M211" s="192"/>
      <c r="N211" s="136">
        <f>100*H211/C211</f>
        <v>14.228255404725992</v>
      </c>
      <c r="O211" s="193"/>
      <c r="Q211" s="129"/>
    </row>
    <row r="212" spans="1:17" s="34" customFormat="1" ht="11.25">
      <c r="C212" s="131"/>
      <c r="D212" s="131"/>
      <c r="E212" s="123"/>
      <c r="F212" s="131"/>
      <c r="G212" s="123"/>
      <c r="H212" s="131"/>
      <c r="I212" s="123"/>
      <c r="J212" s="131"/>
      <c r="K212" s="123"/>
      <c r="L212" s="124"/>
      <c r="M212" s="138"/>
      <c r="N212" s="124"/>
      <c r="O212" s="123"/>
      <c r="Q212" s="129"/>
    </row>
    <row r="213" spans="1:17" s="31" customFormat="1" ht="11.25">
      <c r="A213" s="36" t="s">
        <v>149</v>
      </c>
      <c r="C213" s="81"/>
      <c r="D213" s="81"/>
      <c r="E213" s="123"/>
      <c r="F213" s="81"/>
      <c r="G213" s="123"/>
      <c r="H213" s="81"/>
      <c r="I213" s="123"/>
      <c r="J213" s="81"/>
      <c r="K213" s="123"/>
      <c r="L213" s="124"/>
      <c r="M213" s="123"/>
      <c r="N213" s="124"/>
      <c r="O213" s="123"/>
      <c r="Q213" s="129"/>
    </row>
    <row r="214" spans="1:17" s="31" customFormat="1" ht="11.25">
      <c r="A214" s="123">
        <v>2006</v>
      </c>
      <c r="C214" s="81">
        <v>18</v>
      </c>
      <c r="D214" s="81">
        <v>15</v>
      </c>
      <c r="E214" s="123"/>
      <c r="F214" s="81" t="s">
        <v>599</v>
      </c>
      <c r="G214" s="123"/>
      <c r="H214" s="81">
        <v>1</v>
      </c>
      <c r="I214" s="123"/>
      <c r="J214" s="81">
        <v>2</v>
      </c>
      <c r="K214" s="123"/>
      <c r="L214" s="124">
        <f t="shared" ref="L214:L219" si="28">100*SUM(F214,H214)/C214</f>
        <v>5.5555555555555554</v>
      </c>
      <c r="M214" s="123"/>
      <c r="N214" s="124">
        <f t="shared" ref="N214:N219" si="29">100*H214/C214</f>
        <v>5.5555555555555554</v>
      </c>
      <c r="O214" s="123"/>
      <c r="Q214" s="129"/>
    </row>
    <row r="215" spans="1:17" s="31" customFormat="1" ht="11.25">
      <c r="A215" s="123">
        <v>2007</v>
      </c>
      <c r="C215" s="81">
        <v>20</v>
      </c>
      <c r="D215" s="81">
        <v>10</v>
      </c>
      <c r="E215" s="123"/>
      <c r="F215" s="81">
        <v>1</v>
      </c>
      <c r="G215" s="123"/>
      <c r="H215" s="81">
        <v>3</v>
      </c>
      <c r="I215" s="123"/>
      <c r="J215" s="81">
        <v>6</v>
      </c>
      <c r="K215" s="123"/>
      <c r="L215" s="124">
        <f t="shared" si="28"/>
        <v>20</v>
      </c>
      <c r="M215" s="123"/>
      <c r="N215" s="124">
        <f t="shared" si="29"/>
        <v>15</v>
      </c>
      <c r="O215" s="123"/>
      <c r="Q215" s="129"/>
    </row>
    <row r="216" spans="1:17" s="31" customFormat="1" ht="11.25">
      <c r="A216" s="123">
        <v>2008</v>
      </c>
      <c r="C216" s="81">
        <v>25</v>
      </c>
      <c r="D216" s="81">
        <v>17</v>
      </c>
      <c r="E216" s="123"/>
      <c r="F216" s="81" t="s">
        <v>599</v>
      </c>
      <c r="G216" s="123"/>
      <c r="H216" s="81">
        <v>6</v>
      </c>
      <c r="I216" s="123"/>
      <c r="J216" s="81">
        <v>2</v>
      </c>
      <c r="K216" s="123"/>
      <c r="L216" s="124">
        <f t="shared" si="28"/>
        <v>24</v>
      </c>
      <c r="M216" s="123"/>
      <c r="N216" s="124">
        <f t="shared" si="29"/>
        <v>24</v>
      </c>
      <c r="O216" s="123"/>
      <c r="Q216" s="129"/>
    </row>
    <row r="217" spans="1:17" s="31" customFormat="1" ht="11.25">
      <c r="A217" s="123">
        <v>2009</v>
      </c>
      <c r="C217" s="81">
        <v>9</v>
      </c>
      <c r="D217" s="81">
        <v>5</v>
      </c>
      <c r="E217" s="123"/>
      <c r="F217" s="81" t="s">
        <v>599</v>
      </c>
      <c r="G217" s="123"/>
      <c r="H217" s="81">
        <v>2</v>
      </c>
      <c r="I217" s="123"/>
      <c r="J217" s="81">
        <v>2</v>
      </c>
      <c r="K217" s="123"/>
      <c r="L217" s="124">
        <f t="shared" si="28"/>
        <v>22.222222222222221</v>
      </c>
      <c r="M217" s="123"/>
      <c r="N217" s="124">
        <f t="shared" si="29"/>
        <v>22.222222222222221</v>
      </c>
      <c r="O217" s="123"/>
      <c r="Q217" s="129"/>
    </row>
    <row r="218" spans="1:17" s="31" customFormat="1" ht="11.25">
      <c r="A218" s="123">
        <v>2010</v>
      </c>
      <c r="C218" s="31">
        <v>13</v>
      </c>
      <c r="D218" s="81">
        <v>10</v>
      </c>
      <c r="E218" s="123"/>
      <c r="F218" s="81" t="s">
        <v>599</v>
      </c>
      <c r="G218" s="123"/>
      <c r="H218" s="81">
        <v>2</v>
      </c>
      <c r="I218" s="123"/>
      <c r="J218" s="37">
        <v>1</v>
      </c>
      <c r="K218" s="123"/>
      <c r="L218" s="124">
        <f t="shared" si="28"/>
        <v>15.384615384615385</v>
      </c>
      <c r="M218" s="123"/>
      <c r="N218" s="124">
        <f t="shared" si="29"/>
        <v>15.384615384615385</v>
      </c>
      <c r="O218" s="123"/>
      <c r="Q218" s="129"/>
    </row>
    <row r="219" spans="1:17" s="31" customFormat="1" ht="11.25">
      <c r="A219" s="123">
        <v>2011</v>
      </c>
      <c r="C219" s="31">
        <v>13</v>
      </c>
      <c r="D219" s="81">
        <v>7</v>
      </c>
      <c r="E219" s="138" t="s">
        <v>553</v>
      </c>
      <c r="F219" s="81">
        <v>1</v>
      </c>
      <c r="G219" s="138" t="s">
        <v>553</v>
      </c>
      <c r="H219" s="81">
        <v>1</v>
      </c>
      <c r="I219" s="138" t="s">
        <v>553</v>
      </c>
      <c r="J219" s="37">
        <v>4</v>
      </c>
      <c r="K219" s="138" t="s">
        <v>553</v>
      </c>
      <c r="L219" s="124">
        <f t="shared" si="28"/>
        <v>15.384615384615385</v>
      </c>
      <c r="M219" s="138" t="s">
        <v>553</v>
      </c>
      <c r="N219" s="124">
        <f t="shared" si="29"/>
        <v>7.6923076923076925</v>
      </c>
      <c r="O219" s="138" t="s">
        <v>553</v>
      </c>
      <c r="Q219" s="129"/>
    </row>
    <row r="220" spans="1:17" s="31" customFormat="1" ht="11.25">
      <c r="A220" s="123">
        <v>2012</v>
      </c>
      <c r="C220" s="31">
        <v>11</v>
      </c>
      <c r="D220" s="81">
        <v>11</v>
      </c>
      <c r="E220" s="123"/>
      <c r="F220" s="81" t="s">
        <v>599</v>
      </c>
      <c r="G220" s="123"/>
      <c r="H220" s="81" t="s">
        <v>599</v>
      </c>
      <c r="I220" s="123"/>
      <c r="J220" s="108" t="s">
        <v>599</v>
      </c>
      <c r="K220" s="123"/>
      <c r="L220" s="81" t="s">
        <v>599</v>
      </c>
      <c r="M220" s="123"/>
      <c r="N220" s="81" t="s">
        <v>599</v>
      </c>
      <c r="O220" s="123"/>
      <c r="Q220" s="129"/>
    </row>
    <row r="221" spans="1:17" s="31" customFormat="1" ht="11.25">
      <c r="A221" s="123">
        <v>2013</v>
      </c>
      <c r="C221" s="31">
        <v>8</v>
      </c>
      <c r="D221" s="81">
        <v>6</v>
      </c>
      <c r="E221" s="123"/>
      <c r="F221" s="81" t="s">
        <v>599</v>
      </c>
      <c r="G221" s="123"/>
      <c r="H221" s="81">
        <v>1</v>
      </c>
      <c r="I221" s="123"/>
      <c r="J221" s="108">
        <v>1</v>
      </c>
      <c r="K221" s="123"/>
      <c r="L221" s="124">
        <f>100*SUM(F221,H221)/C221</f>
        <v>12.5</v>
      </c>
      <c r="M221" s="123"/>
      <c r="N221" s="124">
        <f>100*H221/C221</f>
        <v>12.5</v>
      </c>
      <c r="O221" s="123"/>
      <c r="Q221" s="129"/>
    </row>
    <row r="222" spans="1:17" s="31" customFormat="1" ht="11.25">
      <c r="A222" s="123">
        <v>2014</v>
      </c>
      <c r="C222" s="31">
        <v>14</v>
      </c>
      <c r="D222" s="81">
        <v>13</v>
      </c>
      <c r="E222" s="123"/>
      <c r="F222" s="81" t="s">
        <v>599</v>
      </c>
      <c r="G222" s="123"/>
      <c r="H222" s="81" t="s">
        <v>599</v>
      </c>
      <c r="I222" s="123"/>
      <c r="J222" s="108">
        <v>1</v>
      </c>
      <c r="K222" s="123"/>
      <c r="L222" s="81" t="s">
        <v>599</v>
      </c>
      <c r="M222" s="81"/>
      <c r="N222" s="81" t="s">
        <v>599</v>
      </c>
      <c r="O222" s="123"/>
      <c r="Q222" s="129"/>
    </row>
    <row r="223" spans="1:17" s="31" customFormat="1" ht="11.25">
      <c r="A223" s="123">
        <v>2015</v>
      </c>
      <c r="C223" s="31">
        <v>11</v>
      </c>
      <c r="D223" s="31">
        <v>6</v>
      </c>
      <c r="F223" s="21">
        <v>2</v>
      </c>
      <c r="G223" s="21"/>
      <c r="H223" s="21" t="s">
        <v>599</v>
      </c>
      <c r="I223" s="21"/>
      <c r="J223" s="31">
        <v>3</v>
      </c>
      <c r="K223" s="123"/>
      <c r="L223" s="124">
        <f t="shared" ref="L223:L230" si="30">100*SUM(F223,H223)/C223</f>
        <v>18.181818181818183</v>
      </c>
      <c r="M223" s="123"/>
      <c r="N223" s="81" t="s">
        <v>599</v>
      </c>
      <c r="O223" s="123"/>
      <c r="Q223" s="129"/>
    </row>
    <row r="224" spans="1:17" s="31" customFormat="1" ht="11.25">
      <c r="A224" s="123">
        <v>2016</v>
      </c>
      <c r="C224" s="81">
        <v>9</v>
      </c>
      <c r="D224" s="81">
        <v>8</v>
      </c>
      <c r="E224" s="81"/>
      <c r="F224" s="21" t="s">
        <v>599</v>
      </c>
      <c r="G224" s="21"/>
      <c r="H224" s="21">
        <v>1</v>
      </c>
      <c r="I224" s="21"/>
      <c r="J224" s="81" t="s">
        <v>599</v>
      </c>
      <c r="K224" s="123"/>
      <c r="L224" s="124">
        <f t="shared" si="30"/>
        <v>11.111111111111111</v>
      </c>
      <c r="M224" s="123"/>
      <c r="N224" s="124">
        <f>100*H224/C224</f>
        <v>11.111111111111111</v>
      </c>
      <c r="O224" s="123"/>
      <c r="Q224" s="129"/>
    </row>
    <row r="225" spans="1:17" s="31" customFormat="1" ht="11.25">
      <c r="A225" s="123">
        <v>2017</v>
      </c>
      <c r="C225" s="119">
        <v>9</v>
      </c>
      <c r="D225" s="2">
        <v>4</v>
      </c>
      <c r="E225" s="2"/>
      <c r="F225" s="2">
        <v>1</v>
      </c>
      <c r="G225" s="2"/>
      <c r="H225" s="2">
        <v>2</v>
      </c>
      <c r="I225" s="2"/>
      <c r="J225" s="81">
        <v>2</v>
      </c>
      <c r="K225" s="37"/>
      <c r="L225" s="124">
        <f t="shared" si="30"/>
        <v>33.333333333333336</v>
      </c>
      <c r="M225" s="123"/>
      <c r="N225" s="124">
        <f>100*H225/C225</f>
        <v>22.222222222222221</v>
      </c>
      <c r="O225" s="124"/>
      <c r="Q225" s="129"/>
    </row>
    <row r="226" spans="1:17" s="31" customFormat="1" ht="11.25">
      <c r="A226" s="123">
        <v>2018</v>
      </c>
      <c r="C226" s="81">
        <v>15</v>
      </c>
      <c r="D226" s="2">
        <v>14</v>
      </c>
      <c r="E226" s="2"/>
      <c r="F226" s="21" t="s">
        <v>599</v>
      </c>
      <c r="G226" s="21"/>
      <c r="H226" s="2">
        <v>1</v>
      </c>
      <c r="I226" s="2"/>
      <c r="J226" s="21" t="s">
        <v>599</v>
      </c>
      <c r="K226" s="37"/>
      <c r="L226" s="124">
        <f t="shared" si="30"/>
        <v>6.666666666666667</v>
      </c>
      <c r="M226" s="123"/>
      <c r="N226" s="124">
        <f>100*H226/C226</f>
        <v>6.666666666666667</v>
      </c>
      <c r="O226" s="124"/>
      <c r="Q226" s="129"/>
    </row>
    <row r="227" spans="1:17" s="31" customFormat="1" ht="11.25">
      <c r="A227" s="123">
        <v>2019</v>
      </c>
      <c r="C227" s="81">
        <v>20</v>
      </c>
      <c r="D227" s="2">
        <v>13</v>
      </c>
      <c r="E227" s="2"/>
      <c r="F227" s="21" t="s">
        <v>599</v>
      </c>
      <c r="G227" s="21"/>
      <c r="H227" s="2">
        <v>1</v>
      </c>
      <c r="I227" s="2"/>
      <c r="J227" s="21">
        <v>6</v>
      </c>
      <c r="K227" s="37"/>
      <c r="L227" s="124">
        <f t="shared" si="30"/>
        <v>5</v>
      </c>
      <c r="M227" s="123"/>
      <c r="N227" s="124">
        <f>100*H227/C227</f>
        <v>5</v>
      </c>
      <c r="O227" s="124"/>
      <c r="Q227" s="129"/>
    </row>
    <row r="228" spans="1:17" s="31" customFormat="1" ht="11.25">
      <c r="A228" s="123">
        <v>2020</v>
      </c>
      <c r="C228" s="81">
        <v>13</v>
      </c>
      <c r="D228" s="2">
        <v>8</v>
      </c>
      <c r="E228" s="2"/>
      <c r="F228" s="21">
        <v>1</v>
      </c>
      <c r="G228" s="21"/>
      <c r="H228" s="21" t="s">
        <v>599</v>
      </c>
      <c r="I228" s="2"/>
      <c r="J228" s="21">
        <v>4</v>
      </c>
      <c r="K228" s="37"/>
      <c r="L228" s="124">
        <f t="shared" si="30"/>
        <v>7.6923076923076925</v>
      </c>
      <c r="M228" s="123"/>
      <c r="N228" s="21" t="s">
        <v>599</v>
      </c>
      <c r="O228" s="124"/>
      <c r="Q228" s="129"/>
    </row>
    <row r="229" spans="1:17" s="31" customFormat="1" ht="11.25">
      <c r="A229" s="123">
        <v>2021</v>
      </c>
      <c r="C229" s="81">
        <v>10</v>
      </c>
      <c r="D229" s="2">
        <v>4</v>
      </c>
      <c r="E229" s="2"/>
      <c r="F229" s="21" t="s">
        <v>599</v>
      </c>
      <c r="G229" s="21"/>
      <c r="H229" s="21" t="s">
        <v>599</v>
      </c>
      <c r="I229" s="2"/>
      <c r="J229" s="21">
        <v>6</v>
      </c>
      <c r="K229" s="37"/>
      <c r="L229" s="124">
        <f t="shared" si="30"/>
        <v>0</v>
      </c>
      <c r="M229" s="123"/>
      <c r="N229" s="81" t="s">
        <v>599</v>
      </c>
      <c r="O229" s="124"/>
      <c r="Q229" s="129"/>
    </row>
    <row r="230" spans="1:17" s="31" customFormat="1" ht="11.25">
      <c r="A230" s="123">
        <v>2022</v>
      </c>
      <c r="C230" s="81">
        <v>7</v>
      </c>
      <c r="D230" s="2">
        <v>7</v>
      </c>
      <c r="E230" s="2"/>
      <c r="F230" s="21" t="s">
        <v>599</v>
      </c>
      <c r="G230" s="21"/>
      <c r="H230" s="21" t="s">
        <v>599</v>
      </c>
      <c r="I230" s="2"/>
      <c r="J230" s="21" t="s">
        <v>599</v>
      </c>
      <c r="K230" s="37"/>
      <c r="L230" s="124">
        <f t="shared" si="30"/>
        <v>0</v>
      </c>
      <c r="M230" s="123"/>
      <c r="N230" s="21" t="s">
        <v>599</v>
      </c>
      <c r="O230" s="124"/>
      <c r="Q230" s="129"/>
    </row>
    <row r="231" spans="1:17" s="34" customFormat="1" ht="11.25">
      <c r="A231" s="132" t="s">
        <v>742</v>
      </c>
      <c r="B231" s="132"/>
      <c r="C231" s="133">
        <f>SUM(C214:C230)</f>
        <v>225</v>
      </c>
      <c r="D231" s="133">
        <f>SUM(D214:D230)</f>
        <v>158</v>
      </c>
      <c r="E231" s="133"/>
      <c r="F231" s="133">
        <f>SUM(F214:F230)</f>
        <v>6</v>
      </c>
      <c r="G231" s="133"/>
      <c r="H231" s="133">
        <f>SUM(H214:H230)</f>
        <v>21</v>
      </c>
      <c r="I231" s="133"/>
      <c r="J231" s="133">
        <f>SUM(J214:J230)</f>
        <v>40</v>
      </c>
      <c r="K231" s="133"/>
      <c r="L231" s="136">
        <f>100*SUM(F231,H231)/C231</f>
        <v>12</v>
      </c>
      <c r="M231" s="192"/>
      <c r="N231" s="136">
        <f>100*H231/C231</f>
        <v>9.3333333333333339</v>
      </c>
      <c r="O231" s="193"/>
      <c r="Q231" s="129"/>
    </row>
    <row r="232" spans="1:17" s="31" customFormat="1" ht="11.25">
      <c r="A232" s="123"/>
      <c r="C232" s="81"/>
      <c r="D232" s="81"/>
      <c r="E232" s="123"/>
      <c r="F232" s="81"/>
      <c r="G232" s="123"/>
      <c r="H232" s="127"/>
      <c r="I232" s="123"/>
      <c r="J232" s="81"/>
      <c r="K232" s="123"/>
      <c r="L232" s="124"/>
      <c r="M232" s="138"/>
      <c r="N232" s="124"/>
      <c r="O232" s="123"/>
      <c r="Q232" s="129"/>
    </row>
    <row r="233" spans="1:17" s="31" customFormat="1" ht="11.25">
      <c r="A233" s="36" t="s">
        <v>151</v>
      </c>
      <c r="C233" s="81"/>
      <c r="D233" s="81"/>
      <c r="E233" s="123"/>
      <c r="F233" s="81"/>
      <c r="G233" s="123"/>
      <c r="H233" s="127"/>
      <c r="I233" s="123"/>
      <c r="J233" s="81"/>
      <c r="K233" s="123"/>
      <c r="L233" s="124"/>
      <c r="M233" s="123"/>
      <c r="N233" s="124"/>
      <c r="O233" s="123"/>
      <c r="Q233" s="129"/>
    </row>
    <row r="234" spans="1:17" s="31" customFormat="1" ht="11.25">
      <c r="A234" s="123">
        <v>2006</v>
      </c>
      <c r="C234" s="81">
        <v>52</v>
      </c>
      <c r="D234" s="81">
        <v>41</v>
      </c>
      <c r="E234" s="123"/>
      <c r="F234" s="81">
        <v>3</v>
      </c>
      <c r="G234" s="123"/>
      <c r="H234" s="81">
        <v>5</v>
      </c>
      <c r="I234" s="123"/>
      <c r="J234" s="81">
        <v>3</v>
      </c>
      <c r="K234" s="123"/>
      <c r="L234" s="124">
        <f t="shared" ref="L234:L250" si="31">100*SUM(F234,H234)/C234</f>
        <v>15.384615384615385</v>
      </c>
      <c r="M234" s="123"/>
      <c r="N234" s="124">
        <f t="shared" ref="N234:N250" si="32">100*H234/C234</f>
        <v>9.615384615384615</v>
      </c>
      <c r="O234" s="123"/>
      <c r="Q234" s="129"/>
    </row>
    <row r="235" spans="1:17" s="31" customFormat="1" ht="11.25">
      <c r="A235" s="123">
        <v>2007</v>
      </c>
      <c r="C235" s="81">
        <v>58</v>
      </c>
      <c r="D235" s="81">
        <v>41</v>
      </c>
      <c r="E235" s="123"/>
      <c r="F235" s="81">
        <v>3</v>
      </c>
      <c r="G235" s="123"/>
      <c r="H235" s="81">
        <v>10</v>
      </c>
      <c r="I235" s="123"/>
      <c r="J235" s="81">
        <v>4</v>
      </c>
      <c r="K235" s="123"/>
      <c r="L235" s="124">
        <f t="shared" si="31"/>
        <v>22.413793103448278</v>
      </c>
      <c r="M235" s="123"/>
      <c r="N235" s="124">
        <f t="shared" si="32"/>
        <v>17.241379310344829</v>
      </c>
      <c r="O235" s="123"/>
      <c r="Q235" s="129"/>
    </row>
    <row r="236" spans="1:17" s="31" customFormat="1" ht="11.25">
      <c r="A236" s="123">
        <v>2008</v>
      </c>
      <c r="C236" s="81">
        <v>51</v>
      </c>
      <c r="D236" s="81">
        <v>39</v>
      </c>
      <c r="E236" s="123"/>
      <c r="F236" s="81">
        <v>3</v>
      </c>
      <c r="G236" s="123"/>
      <c r="H236" s="81">
        <v>6</v>
      </c>
      <c r="I236" s="123"/>
      <c r="J236" s="81">
        <v>3</v>
      </c>
      <c r="K236" s="123"/>
      <c r="L236" s="124">
        <f t="shared" si="31"/>
        <v>17.647058823529413</v>
      </c>
      <c r="M236" s="123"/>
      <c r="N236" s="124">
        <f t="shared" si="32"/>
        <v>11.764705882352942</v>
      </c>
      <c r="O236" s="123"/>
      <c r="Q236" s="129"/>
    </row>
    <row r="237" spans="1:17" s="31" customFormat="1" ht="11.25">
      <c r="A237" s="123">
        <v>2009</v>
      </c>
      <c r="C237" s="81">
        <v>43</v>
      </c>
      <c r="D237" s="81">
        <v>34</v>
      </c>
      <c r="E237" s="123"/>
      <c r="F237" s="81">
        <v>1</v>
      </c>
      <c r="G237" s="123"/>
      <c r="H237" s="81">
        <v>4</v>
      </c>
      <c r="I237" s="123"/>
      <c r="J237" s="81">
        <v>4</v>
      </c>
      <c r="K237" s="123"/>
      <c r="L237" s="124">
        <f t="shared" si="31"/>
        <v>11.627906976744185</v>
      </c>
      <c r="M237" s="123"/>
      <c r="N237" s="124">
        <f t="shared" si="32"/>
        <v>9.3023255813953494</v>
      </c>
      <c r="O237" s="123"/>
      <c r="Q237" s="129"/>
    </row>
    <row r="238" spans="1:17" s="31" customFormat="1" ht="11.25">
      <c r="A238" s="123">
        <v>2010</v>
      </c>
      <c r="C238" s="31">
        <v>35</v>
      </c>
      <c r="D238" s="81">
        <v>26</v>
      </c>
      <c r="E238" s="123"/>
      <c r="F238" s="81">
        <v>1</v>
      </c>
      <c r="G238" s="123"/>
      <c r="H238" s="81">
        <v>7</v>
      </c>
      <c r="I238" s="123"/>
      <c r="J238" s="37">
        <v>1</v>
      </c>
      <c r="K238" s="123"/>
      <c r="L238" s="124">
        <f t="shared" si="31"/>
        <v>22.857142857142858</v>
      </c>
      <c r="M238" s="123"/>
      <c r="N238" s="124">
        <f t="shared" si="32"/>
        <v>20</v>
      </c>
      <c r="O238" s="123"/>
      <c r="Q238" s="129"/>
    </row>
    <row r="239" spans="1:17" s="31" customFormat="1" ht="11.25">
      <c r="A239" s="123">
        <v>2011</v>
      </c>
      <c r="C239" s="31">
        <v>46</v>
      </c>
      <c r="D239" s="81">
        <v>29</v>
      </c>
      <c r="E239" s="138" t="s">
        <v>553</v>
      </c>
      <c r="F239" s="81">
        <v>4</v>
      </c>
      <c r="G239" s="138" t="s">
        <v>553</v>
      </c>
      <c r="H239" s="81">
        <v>9</v>
      </c>
      <c r="I239" s="138" t="s">
        <v>553</v>
      </c>
      <c r="J239" s="37">
        <v>4</v>
      </c>
      <c r="K239" s="138" t="s">
        <v>553</v>
      </c>
      <c r="L239" s="124">
        <f t="shared" si="31"/>
        <v>28.260869565217391</v>
      </c>
      <c r="M239" s="138" t="s">
        <v>553</v>
      </c>
      <c r="N239" s="124">
        <f t="shared" si="32"/>
        <v>19.565217391304348</v>
      </c>
      <c r="O239" s="138" t="s">
        <v>553</v>
      </c>
      <c r="Q239" s="129"/>
    </row>
    <row r="240" spans="1:17" s="31" customFormat="1" ht="11.25">
      <c r="A240" s="123">
        <v>2012</v>
      </c>
      <c r="C240" s="31">
        <v>31</v>
      </c>
      <c r="D240" s="81">
        <v>25</v>
      </c>
      <c r="E240" s="123"/>
      <c r="F240" s="81" t="s">
        <v>599</v>
      </c>
      <c r="G240" s="123"/>
      <c r="H240" s="81">
        <v>5</v>
      </c>
      <c r="I240" s="123"/>
      <c r="J240" s="37">
        <v>1</v>
      </c>
      <c r="K240" s="123"/>
      <c r="L240" s="124">
        <f t="shared" si="31"/>
        <v>16.129032258064516</v>
      </c>
      <c r="M240" s="123"/>
      <c r="N240" s="124">
        <f t="shared" si="32"/>
        <v>16.129032258064516</v>
      </c>
      <c r="O240" s="123"/>
      <c r="Q240" s="129"/>
    </row>
    <row r="241" spans="1:17" s="31" customFormat="1" ht="11.25">
      <c r="A241" s="123">
        <v>2013</v>
      </c>
      <c r="C241" s="31">
        <v>39</v>
      </c>
      <c r="D241" s="81">
        <v>28</v>
      </c>
      <c r="E241" s="123"/>
      <c r="F241" s="81">
        <v>2</v>
      </c>
      <c r="G241" s="123"/>
      <c r="H241" s="81">
        <v>6</v>
      </c>
      <c r="I241" s="123"/>
      <c r="J241" s="37">
        <v>3</v>
      </c>
      <c r="K241" s="123"/>
      <c r="L241" s="124">
        <f t="shared" si="31"/>
        <v>20.512820512820515</v>
      </c>
      <c r="M241" s="123"/>
      <c r="N241" s="124">
        <f t="shared" si="32"/>
        <v>15.384615384615385</v>
      </c>
      <c r="O241" s="123"/>
      <c r="Q241" s="129"/>
    </row>
    <row r="242" spans="1:17" s="31" customFormat="1" ht="11.25">
      <c r="A242" s="123">
        <v>2014</v>
      </c>
      <c r="C242" s="31">
        <v>28</v>
      </c>
      <c r="D242" s="81">
        <v>22</v>
      </c>
      <c r="E242" s="123"/>
      <c r="F242" s="81">
        <v>1</v>
      </c>
      <c r="G242" s="123"/>
      <c r="H242" s="81">
        <v>4</v>
      </c>
      <c r="I242" s="123"/>
      <c r="J242" s="37">
        <v>1</v>
      </c>
      <c r="K242" s="123"/>
      <c r="L242" s="124">
        <f t="shared" si="31"/>
        <v>17.857142857142858</v>
      </c>
      <c r="M242" s="123"/>
      <c r="N242" s="124">
        <f t="shared" si="32"/>
        <v>14.285714285714286</v>
      </c>
      <c r="O242" s="123"/>
      <c r="Q242" s="129"/>
    </row>
    <row r="243" spans="1:17" s="31" customFormat="1" ht="11.25">
      <c r="A243" s="123">
        <v>2015</v>
      </c>
      <c r="C243" s="31">
        <v>42</v>
      </c>
      <c r="D243" s="31">
        <v>32</v>
      </c>
      <c r="F243" s="31">
        <v>5</v>
      </c>
      <c r="H243" s="31">
        <v>2</v>
      </c>
      <c r="J243" s="31">
        <v>3</v>
      </c>
      <c r="K243" s="123"/>
      <c r="L243" s="124">
        <f t="shared" si="31"/>
        <v>16.666666666666668</v>
      </c>
      <c r="M243" s="123"/>
      <c r="N243" s="124">
        <f t="shared" si="32"/>
        <v>4.7619047619047619</v>
      </c>
      <c r="O243" s="123"/>
      <c r="Q243" s="129"/>
    </row>
    <row r="244" spans="1:17" s="31" customFormat="1" ht="11.25">
      <c r="A244" s="123">
        <v>2016</v>
      </c>
      <c r="C244" s="81">
        <v>33</v>
      </c>
      <c r="D244" s="81">
        <v>25</v>
      </c>
      <c r="E244" s="81"/>
      <c r="F244" s="81">
        <v>3</v>
      </c>
      <c r="G244" s="81"/>
      <c r="H244" s="81">
        <v>3</v>
      </c>
      <c r="I244" s="81"/>
      <c r="J244" s="81">
        <v>2</v>
      </c>
      <c r="K244" s="123"/>
      <c r="L244" s="124">
        <f t="shared" si="31"/>
        <v>18.181818181818183</v>
      </c>
      <c r="M244" s="123"/>
      <c r="N244" s="124">
        <f t="shared" si="32"/>
        <v>9.0909090909090917</v>
      </c>
      <c r="O244" s="123"/>
      <c r="Q244" s="129"/>
    </row>
    <row r="245" spans="1:17" s="31" customFormat="1" ht="11.25">
      <c r="A245" s="123">
        <v>2017</v>
      </c>
      <c r="C245" s="31">
        <v>36</v>
      </c>
      <c r="D245" s="31">
        <v>27</v>
      </c>
      <c r="F245" s="31">
        <v>2</v>
      </c>
      <c r="H245" s="31">
        <v>2</v>
      </c>
      <c r="J245" s="31">
        <v>5</v>
      </c>
      <c r="K245" s="37"/>
      <c r="L245" s="124">
        <f t="shared" si="31"/>
        <v>11.111111111111111</v>
      </c>
      <c r="M245" s="123"/>
      <c r="N245" s="124">
        <f t="shared" si="32"/>
        <v>5.5555555555555554</v>
      </c>
      <c r="O245" s="124"/>
      <c r="Q245" s="129"/>
    </row>
    <row r="246" spans="1:17" s="31" customFormat="1" ht="11.25">
      <c r="A246" s="123">
        <v>2018</v>
      </c>
      <c r="C246" s="81">
        <v>43</v>
      </c>
      <c r="D246" s="2">
        <v>39</v>
      </c>
      <c r="E246" s="2"/>
      <c r="F246" s="2">
        <v>2</v>
      </c>
      <c r="G246" s="2"/>
      <c r="H246" s="2">
        <v>1</v>
      </c>
      <c r="I246" s="2"/>
      <c r="J246" s="81">
        <v>1</v>
      </c>
      <c r="K246" s="37"/>
      <c r="L246" s="124">
        <f t="shared" si="31"/>
        <v>6.9767441860465116</v>
      </c>
      <c r="M246" s="123"/>
      <c r="N246" s="124">
        <f t="shared" si="32"/>
        <v>2.3255813953488373</v>
      </c>
      <c r="O246" s="124"/>
      <c r="Q246" s="129"/>
    </row>
    <row r="247" spans="1:17" s="31" customFormat="1" ht="11.25">
      <c r="A247" s="123">
        <v>2019</v>
      </c>
      <c r="C247" s="81">
        <v>28</v>
      </c>
      <c r="D247" s="2">
        <v>16</v>
      </c>
      <c r="E247" s="2"/>
      <c r="F247" s="24" t="s">
        <v>599</v>
      </c>
      <c r="G247" s="2"/>
      <c r="H247" s="2">
        <v>6</v>
      </c>
      <c r="I247" s="2"/>
      <c r="J247" s="81">
        <v>6</v>
      </c>
      <c r="K247" s="37"/>
      <c r="L247" s="124">
        <f t="shared" si="31"/>
        <v>21.428571428571427</v>
      </c>
      <c r="M247" s="123"/>
      <c r="N247" s="124">
        <f t="shared" si="32"/>
        <v>21.428571428571427</v>
      </c>
      <c r="O247" s="124"/>
      <c r="Q247" s="129"/>
    </row>
    <row r="248" spans="1:17" s="31" customFormat="1" ht="11.25">
      <c r="A248" s="123">
        <v>2020</v>
      </c>
      <c r="C248" s="81">
        <v>27</v>
      </c>
      <c r="D248" s="2">
        <v>17</v>
      </c>
      <c r="E248" s="2"/>
      <c r="F248" s="24" t="s">
        <v>599</v>
      </c>
      <c r="G248" s="2"/>
      <c r="H248" s="2">
        <v>5</v>
      </c>
      <c r="I248" s="2"/>
      <c r="J248" s="81">
        <v>5</v>
      </c>
      <c r="K248" s="37"/>
      <c r="L248" s="124">
        <f t="shared" si="31"/>
        <v>18.518518518518519</v>
      </c>
      <c r="M248" s="123"/>
      <c r="N248" s="124">
        <f t="shared" si="32"/>
        <v>18.518518518518519</v>
      </c>
      <c r="O248" s="124"/>
      <c r="Q248" s="129"/>
    </row>
    <row r="249" spans="1:17" s="31" customFormat="1" ht="11.25">
      <c r="A249" s="123">
        <v>2021</v>
      </c>
      <c r="C249" s="81">
        <v>27</v>
      </c>
      <c r="D249" s="2">
        <v>20</v>
      </c>
      <c r="E249" s="2"/>
      <c r="F249" s="24" t="s">
        <v>599</v>
      </c>
      <c r="G249" s="2"/>
      <c r="H249" s="2">
        <v>4</v>
      </c>
      <c r="I249" s="2"/>
      <c r="J249" s="81">
        <v>3</v>
      </c>
      <c r="K249" s="37"/>
      <c r="L249" s="124">
        <f t="shared" si="31"/>
        <v>14.814814814814815</v>
      </c>
      <c r="M249" s="123"/>
      <c r="N249" s="124">
        <f t="shared" si="32"/>
        <v>14.814814814814815</v>
      </c>
      <c r="O249" s="124"/>
      <c r="Q249" s="129"/>
    </row>
    <row r="250" spans="1:17" s="31" customFormat="1" ht="11.25">
      <c r="A250" s="123">
        <v>2022</v>
      </c>
      <c r="C250" s="81">
        <v>29</v>
      </c>
      <c r="D250" s="2">
        <v>17</v>
      </c>
      <c r="E250" s="2"/>
      <c r="F250" s="24">
        <v>1</v>
      </c>
      <c r="G250" s="2"/>
      <c r="H250" s="2">
        <v>3</v>
      </c>
      <c r="I250" s="2"/>
      <c r="J250" s="81">
        <v>8</v>
      </c>
      <c r="K250" s="37"/>
      <c r="L250" s="124">
        <f t="shared" si="31"/>
        <v>13.793103448275861</v>
      </c>
      <c r="M250" s="123"/>
      <c r="N250" s="124">
        <f t="shared" si="32"/>
        <v>10.344827586206897</v>
      </c>
      <c r="O250" s="124"/>
      <c r="Q250" s="129"/>
    </row>
    <row r="251" spans="1:17" s="34" customFormat="1" ht="11.25">
      <c r="A251" s="132" t="s">
        <v>742</v>
      </c>
      <c r="B251" s="132"/>
      <c r="C251" s="133">
        <f>SUM(C234:C250)</f>
        <v>648</v>
      </c>
      <c r="D251" s="133">
        <f>SUM(D234:D250)</f>
        <v>478</v>
      </c>
      <c r="E251" s="133"/>
      <c r="F251" s="133">
        <f>SUM(F234:F249)</f>
        <v>30</v>
      </c>
      <c r="G251" s="133"/>
      <c r="H251" s="133">
        <f>SUM(H234:H250)</f>
        <v>82</v>
      </c>
      <c r="I251" s="133"/>
      <c r="J251" s="133">
        <f>SUM(J234:J250)</f>
        <v>57</v>
      </c>
      <c r="K251" s="133"/>
      <c r="L251" s="136">
        <f>100*SUM(F251,H251)/C251</f>
        <v>17.283950617283949</v>
      </c>
      <c r="M251" s="192"/>
      <c r="N251" s="136">
        <f>100*H251/C251</f>
        <v>12.654320987654321</v>
      </c>
      <c r="O251" s="193"/>
      <c r="Q251" s="129"/>
    </row>
    <row r="252" spans="1:17" s="31" customFormat="1" ht="11.25">
      <c r="A252" s="123"/>
      <c r="E252" s="123"/>
      <c r="G252" s="123"/>
      <c r="I252" s="123"/>
      <c r="K252" s="123"/>
      <c r="L252" s="124"/>
      <c r="M252" s="138"/>
      <c r="N252" s="124"/>
      <c r="O252" s="123"/>
      <c r="Q252" s="129"/>
    </row>
    <row r="253" spans="1:17" s="31" customFormat="1" ht="11.25">
      <c r="A253" s="36" t="s">
        <v>417</v>
      </c>
      <c r="C253" s="81"/>
      <c r="D253" s="81"/>
      <c r="E253" s="123"/>
      <c r="F253" s="81"/>
      <c r="G253" s="123"/>
      <c r="H253" s="127"/>
      <c r="I253" s="123"/>
      <c r="J253" s="81"/>
      <c r="K253" s="123"/>
      <c r="L253" s="124"/>
      <c r="M253" s="123"/>
      <c r="N253" s="124"/>
      <c r="O253" s="123"/>
      <c r="Q253" s="129"/>
    </row>
    <row r="254" spans="1:17" s="31" customFormat="1" ht="11.25">
      <c r="A254" s="123">
        <v>2006</v>
      </c>
      <c r="C254" s="81">
        <v>15</v>
      </c>
      <c r="D254" s="81">
        <v>8</v>
      </c>
      <c r="E254" s="123"/>
      <c r="F254" s="81" t="s">
        <v>599</v>
      </c>
      <c r="G254" s="123"/>
      <c r="H254" s="81">
        <v>4</v>
      </c>
      <c r="I254" s="123"/>
      <c r="J254" s="81">
        <v>3</v>
      </c>
      <c r="K254" s="123"/>
      <c r="L254" s="124">
        <f t="shared" ref="L254:L260" si="33">100*SUM(F254,H254)/C254</f>
        <v>26.666666666666668</v>
      </c>
      <c r="M254" s="123"/>
      <c r="N254" s="124">
        <f t="shared" ref="N254:N260" si="34">100*H254/C254</f>
        <v>26.666666666666668</v>
      </c>
      <c r="O254" s="123"/>
      <c r="Q254" s="129"/>
    </row>
    <row r="255" spans="1:17" s="31" customFormat="1" ht="11.25">
      <c r="A255" s="123">
        <v>2007</v>
      </c>
      <c r="C255" s="81">
        <v>12</v>
      </c>
      <c r="D255" s="81">
        <v>7</v>
      </c>
      <c r="E255" s="123"/>
      <c r="F255" s="81" t="s">
        <v>599</v>
      </c>
      <c r="G255" s="123"/>
      <c r="H255" s="81">
        <v>1</v>
      </c>
      <c r="I255" s="123"/>
      <c r="J255" s="81">
        <v>4</v>
      </c>
      <c r="K255" s="123"/>
      <c r="L255" s="124">
        <f t="shared" si="33"/>
        <v>8.3333333333333339</v>
      </c>
      <c r="M255" s="123"/>
      <c r="N255" s="124">
        <f t="shared" si="34"/>
        <v>8.3333333333333339</v>
      </c>
      <c r="O255" s="123"/>
      <c r="Q255" s="129"/>
    </row>
    <row r="256" spans="1:17" s="31" customFormat="1" ht="11.25">
      <c r="A256" s="123">
        <v>2008</v>
      </c>
      <c r="C256" s="81">
        <v>11</v>
      </c>
      <c r="D256" s="81">
        <v>7</v>
      </c>
      <c r="E256" s="123"/>
      <c r="F256" s="81">
        <v>1</v>
      </c>
      <c r="G256" s="123"/>
      <c r="H256" s="81">
        <v>2</v>
      </c>
      <c r="I256" s="123"/>
      <c r="J256" s="81">
        <v>1</v>
      </c>
      <c r="K256" s="123"/>
      <c r="L256" s="124">
        <f t="shared" si="33"/>
        <v>27.272727272727273</v>
      </c>
      <c r="M256" s="123"/>
      <c r="N256" s="124">
        <f t="shared" si="34"/>
        <v>18.181818181818183</v>
      </c>
      <c r="O256" s="123"/>
      <c r="Q256" s="129"/>
    </row>
    <row r="257" spans="1:17" s="31" customFormat="1" ht="11.25">
      <c r="A257" s="123">
        <v>2009</v>
      </c>
      <c r="C257" s="81">
        <v>10</v>
      </c>
      <c r="D257" s="81">
        <v>3</v>
      </c>
      <c r="E257" s="123"/>
      <c r="F257" s="81" t="s">
        <v>599</v>
      </c>
      <c r="G257" s="123"/>
      <c r="H257" s="81">
        <v>3</v>
      </c>
      <c r="I257" s="123"/>
      <c r="J257" s="81">
        <v>4</v>
      </c>
      <c r="K257" s="123"/>
      <c r="L257" s="124">
        <f t="shared" si="33"/>
        <v>30</v>
      </c>
      <c r="M257" s="123"/>
      <c r="N257" s="124">
        <f t="shared" si="34"/>
        <v>30</v>
      </c>
      <c r="O257" s="123"/>
      <c r="Q257" s="129"/>
    </row>
    <row r="258" spans="1:17" s="31" customFormat="1" ht="11.25">
      <c r="A258" s="123">
        <v>2010</v>
      </c>
      <c r="C258" s="31">
        <v>8</v>
      </c>
      <c r="D258" s="81">
        <v>4</v>
      </c>
      <c r="E258" s="123"/>
      <c r="F258" s="81" t="s">
        <v>599</v>
      </c>
      <c r="G258" s="123"/>
      <c r="H258" s="81">
        <v>1</v>
      </c>
      <c r="I258" s="123"/>
      <c r="J258" s="37">
        <v>3</v>
      </c>
      <c r="K258" s="123"/>
      <c r="L258" s="124">
        <f t="shared" si="33"/>
        <v>12.5</v>
      </c>
      <c r="M258" s="123"/>
      <c r="N258" s="124">
        <f t="shared" si="34"/>
        <v>12.5</v>
      </c>
      <c r="O258" s="123"/>
      <c r="Q258" s="129"/>
    </row>
    <row r="259" spans="1:17" s="31" customFormat="1" ht="11.25">
      <c r="A259" s="123">
        <v>2011</v>
      </c>
      <c r="C259" s="31">
        <v>11</v>
      </c>
      <c r="D259" s="81">
        <v>5</v>
      </c>
      <c r="E259" s="138" t="s">
        <v>553</v>
      </c>
      <c r="F259" s="81">
        <v>3</v>
      </c>
      <c r="G259" s="138" t="s">
        <v>553</v>
      </c>
      <c r="H259" s="81">
        <v>2</v>
      </c>
      <c r="I259" s="138" t="s">
        <v>553</v>
      </c>
      <c r="J259" s="37">
        <v>1</v>
      </c>
      <c r="K259" s="138" t="s">
        <v>553</v>
      </c>
      <c r="L259" s="124">
        <f t="shared" si="33"/>
        <v>45.454545454545453</v>
      </c>
      <c r="M259" s="138" t="s">
        <v>553</v>
      </c>
      <c r="N259" s="124">
        <f t="shared" si="34"/>
        <v>18.181818181818183</v>
      </c>
      <c r="O259" s="138" t="s">
        <v>553</v>
      </c>
      <c r="Q259" s="129"/>
    </row>
    <row r="260" spans="1:17" s="31" customFormat="1" ht="11.25">
      <c r="A260" s="123">
        <v>2012</v>
      </c>
      <c r="C260" s="31">
        <v>8</v>
      </c>
      <c r="D260" s="81">
        <v>5</v>
      </c>
      <c r="E260" s="123"/>
      <c r="F260" s="81" t="s">
        <v>599</v>
      </c>
      <c r="G260" s="123"/>
      <c r="H260" s="81">
        <v>3</v>
      </c>
      <c r="I260" s="123"/>
      <c r="J260" s="108" t="s">
        <v>599</v>
      </c>
      <c r="K260" s="123"/>
      <c r="L260" s="124">
        <f t="shared" si="33"/>
        <v>37.5</v>
      </c>
      <c r="M260" s="123"/>
      <c r="N260" s="124">
        <f t="shared" si="34"/>
        <v>37.5</v>
      </c>
      <c r="O260" s="123"/>
      <c r="Q260" s="129"/>
    </row>
    <row r="261" spans="1:17" s="31" customFormat="1" ht="11.25">
      <c r="A261" s="123">
        <v>2013</v>
      </c>
      <c r="C261" s="31">
        <v>3</v>
      </c>
      <c r="D261" s="81">
        <v>2</v>
      </c>
      <c r="E261" s="123"/>
      <c r="F261" s="81" t="s">
        <v>599</v>
      </c>
      <c r="G261" s="123"/>
      <c r="H261" s="81" t="s">
        <v>599</v>
      </c>
      <c r="I261" s="123"/>
      <c r="J261" s="108">
        <v>1</v>
      </c>
      <c r="K261" s="123"/>
      <c r="L261" s="81" t="s">
        <v>599</v>
      </c>
      <c r="M261" s="123"/>
      <c r="N261" s="81" t="s">
        <v>599</v>
      </c>
      <c r="O261" s="123"/>
      <c r="Q261" s="129"/>
    </row>
    <row r="262" spans="1:17" s="31" customFormat="1" ht="11.25">
      <c r="A262" s="123">
        <v>2014</v>
      </c>
      <c r="C262" s="31">
        <v>8</v>
      </c>
      <c r="D262" s="81">
        <v>5</v>
      </c>
      <c r="E262" s="123"/>
      <c r="F262" s="81" t="s">
        <v>599</v>
      </c>
      <c r="G262" s="123"/>
      <c r="H262" s="81">
        <v>2</v>
      </c>
      <c r="I262" s="123"/>
      <c r="J262" s="108">
        <v>1</v>
      </c>
      <c r="K262" s="123"/>
      <c r="L262" s="124">
        <f>100*SUM(F262,H262)/C262</f>
        <v>25</v>
      </c>
      <c r="M262" s="123"/>
      <c r="N262" s="124">
        <f>100*H262/C262</f>
        <v>25</v>
      </c>
      <c r="O262" s="123"/>
      <c r="Q262" s="129"/>
    </row>
    <row r="263" spans="1:17" s="31" customFormat="1" ht="11.25">
      <c r="A263" s="123">
        <v>2015</v>
      </c>
      <c r="C263" s="31">
        <v>5</v>
      </c>
      <c r="D263" s="31">
        <v>2</v>
      </c>
      <c r="F263" s="21" t="s">
        <v>599</v>
      </c>
      <c r="G263" s="21"/>
      <c r="H263" s="21">
        <v>3</v>
      </c>
      <c r="I263" s="21"/>
      <c r="J263" s="21" t="s">
        <v>599</v>
      </c>
      <c r="K263" s="123"/>
      <c r="L263" s="124">
        <f>100*SUM(F263,H263)/C263</f>
        <v>60</v>
      </c>
      <c r="M263" s="123"/>
      <c r="N263" s="124">
        <f>100*H263/C263</f>
        <v>60</v>
      </c>
      <c r="O263" s="123"/>
      <c r="Q263" s="129"/>
    </row>
    <row r="264" spans="1:17" s="31" customFormat="1" ht="11.25">
      <c r="A264" s="123">
        <v>2016</v>
      </c>
      <c r="C264" s="81">
        <v>8</v>
      </c>
      <c r="D264" s="81">
        <v>3</v>
      </c>
      <c r="E264" s="81"/>
      <c r="F264" s="21">
        <v>1</v>
      </c>
      <c r="G264" s="21"/>
      <c r="H264" s="21">
        <v>2</v>
      </c>
      <c r="I264" s="21"/>
      <c r="J264" s="21">
        <v>2</v>
      </c>
      <c r="K264" s="123"/>
      <c r="L264" s="124">
        <f>100*SUM(F264,H264)/C264</f>
        <v>37.5</v>
      </c>
      <c r="M264" s="123"/>
      <c r="N264" s="124">
        <f>100*H264/C264</f>
        <v>25</v>
      </c>
      <c r="O264" s="123"/>
      <c r="Q264" s="129"/>
    </row>
    <row r="265" spans="1:17" s="31" customFormat="1" ht="11.25">
      <c r="A265" s="123">
        <v>2017</v>
      </c>
      <c r="C265" s="81">
        <v>1</v>
      </c>
      <c r="D265" s="81" t="s">
        <v>599</v>
      </c>
      <c r="E265" s="81"/>
      <c r="F265" s="81" t="s">
        <v>599</v>
      </c>
      <c r="G265" s="81"/>
      <c r="H265" s="81" t="s">
        <v>599</v>
      </c>
      <c r="I265" s="81"/>
      <c r="J265" s="21">
        <v>1</v>
      </c>
      <c r="K265" s="37"/>
      <c r="L265" s="81" t="s">
        <v>599</v>
      </c>
      <c r="M265" s="123"/>
      <c r="N265" s="81" t="s">
        <v>599</v>
      </c>
      <c r="O265" s="124"/>
      <c r="Q265" s="129"/>
    </row>
    <row r="266" spans="1:17" s="31" customFormat="1" ht="11.25">
      <c r="A266" s="123">
        <v>2018</v>
      </c>
      <c r="C266" s="81">
        <v>6</v>
      </c>
      <c r="D266" s="81">
        <v>2</v>
      </c>
      <c r="E266" s="81"/>
      <c r="F266" s="21" t="s">
        <v>599</v>
      </c>
      <c r="G266" s="21"/>
      <c r="H266" s="81">
        <v>2</v>
      </c>
      <c r="I266" s="81"/>
      <c r="J266" s="21">
        <v>2</v>
      </c>
      <c r="K266" s="37"/>
      <c r="L266" s="124">
        <f t="shared" ref="L266:L271" si="35">100*SUM(F266,H266)/C266</f>
        <v>33.333333333333336</v>
      </c>
      <c r="M266" s="123"/>
      <c r="N266" s="124">
        <f>100*H266/C266</f>
        <v>33.333333333333336</v>
      </c>
      <c r="O266" s="124"/>
      <c r="Q266" s="129"/>
    </row>
    <row r="267" spans="1:17" s="31" customFormat="1" ht="11.25">
      <c r="A267" s="123">
        <v>2019</v>
      </c>
      <c r="C267" s="81">
        <v>5</v>
      </c>
      <c r="D267" s="81">
        <v>4</v>
      </c>
      <c r="E267" s="81"/>
      <c r="F267" s="21" t="s">
        <v>599</v>
      </c>
      <c r="G267" s="21"/>
      <c r="H267" s="81">
        <v>1</v>
      </c>
      <c r="I267" s="81"/>
      <c r="J267" s="21" t="s">
        <v>599</v>
      </c>
      <c r="K267" s="37"/>
      <c r="L267" s="124">
        <f t="shared" si="35"/>
        <v>20</v>
      </c>
      <c r="M267" s="123"/>
      <c r="N267" s="124">
        <f>100*H267/C267</f>
        <v>20</v>
      </c>
      <c r="O267" s="124"/>
      <c r="Q267" s="129"/>
    </row>
    <row r="268" spans="1:17" s="31" customFormat="1" ht="11.25">
      <c r="A268" s="123">
        <v>2020</v>
      </c>
      <c r="C268" s="81">
        <v>4</v>
      </c>
      <c r="D268" s="81">
        <v>3</v>
      </c>
      <c r="E268" s="81"/>
      <c r="F268" s="21">
        <v>1</v>
      </c>
      <c r="G268" s="21"/>
      <c r="H268" s="24" t="s">
        <v>599</v>
      </c>
      <c r="I268" s="81"/>
      <c r="J268" s="24" t="s">
        <v>599</v>
      </c>
      <c r="K268" s="37"/>
      <c r="L268" s="124">
        <f t="shared" si="35"/>
        <v>25</v>
      </c>
      <c r="M268" s="123"/>
      <c r="N268" s="24" t="s">
        <v>599</v>
      </c>
      <c r="O268" s="124"/>
      <c r="Q268" s="129"/>
    </row>
    <row r="269" spans="1:17" s="31" customFormat="1" ht="11.25">
      <c r="A269" s="123">
        <v>2021</v>
      </c>
      <c r="C269" s="81">
        <v>3</v>
      </c>
      <c r="D269" s="24" t="s">
        <v>599</v>
      </c>
      <c r="E269" s="81"/>
      <c r="F269" s="21">
        <v>1</v>
      </c>
      <c r="G269" s="21"/>
      <c r="H269" s="24" t="s">
        <v>599</v>
      </c>
      <c r="I269" s="81"/>
      <c r="J269" s="21">
        <v>2</v>
      </c>
      <c r="K269" s="37"/>
      <c r="L269" s="124">
        <f t="shared" si="35"/>
        <v>33.333333333333336</v>
      </c>
      <c r="M269" s="123"/>
      <c r="N269" s="81" t="s">
        <v>599</v>
      </c>
      <c r="O269" s="124"/>
      <c r="Q269" s="129"/>
    </row>
    <row r="270" spans="1:17" s="31" customFormat="1" ht="11.25">
      <c r="A270" s="123">
        <v>2022</v>
      </c>
      <c r="C270" s="81">
        <v>11</v>
      </c>
      <c r="D270" s="24">
        <v>3</v>
      </c>
      <c r="E270" s="81"/>
      <c r="F270" s="21">
        <v>1</v>
      </c>
      <c r="G270" s="21"/>
      <c r="H270" s="24">
        <v>5</v>
      </c>
      <c r="I270" s="81"/>
      <c r="J270" s="21">
        <v>2</v>
      </c>
      <c r="K270" s="37"/>
      <c r="L270" s="124">
        <f t="shared" si="35"/>
        <v>54.545454545454547</v>
      </c>
      <c r="M270" s="123"/>
      <c r="N270" s="124">
        <f>100*H270/C270</f>
        <v>45.454545454545453</v>
      </c>
      <c r="O270" s="124"/>
      <c r="Q270" s="129"/>
    </row>
    <row r="271" spans="1:17" s="34" customFormat="1" ht="11.25">
      <c r="A271" s="132" t="s">
        <v>742</v>
      </c>
      <c r="B271" s="132"/>
      <c r="C271" s="133">
        <f>SUM(C254:C270)</f>
        <v>129</v>
      </c>
      <c r="D271" s="133">
        <f>SUM(D254:D270)</f>
        <v>63</v>
      </c>
      <c r="E271" s="133"/>
      <c r="F271" s="133">
        <f>SUM(F254:F269)</f>
        <v>7</v>
      </c>
      <c r="G271" s="133"/>
      <c r="H271" s="133">
        <f>SUM(H254:H269)</f>
        <v>26</v>
      </c>
      <c r="I271" s="133"/>
      <c r="J271" s="133">
        <f>SUM(J254:J270)</f>
        <v>27</v>
      </c>
      <c r="K271" s="133"/>
      <c r="L271" s="136">
        <f t="shared" si="35"/>
        <v>25.581395348837209</v>
      </c>
      <c r="M271" s="192"/>
      <c r="N271" s="136">
        <f>100*H271/C271</f>
        <v>20.155038759689923</v>
      </c>
      <c r="O271" s="193"/>
      <c r="Q271" s="129"/>
    </row>
    <row r="272" spans="1:17" s="34" customFormat="1" ht="11.25">
      <c r="C272" s="131"/>
      <c r="D272" s="131"/>
      <c r="E272" s="131"/>
      <c r="F272" s="131"/>
      <c r="G272" s="131"/>
      <c r="H272" s="131"/>
      <c r="I272" s="131"/>
      <c r="J272" s="131"/>
      <c r="K272" s="131"/>
      <c r="L272" s="390"/>
      <c r="M272" s="125"/>
      <c r="N272" s="390"/>
      <c r="O272" s="138"/>
      <c r="Q272" s="129"/>
    </row>
    <row r="273" spans="1:17">
      <c r="A273" s="31" t="s">
        <v>660</v>
      </c>
      <c r="E273" s="30"/>
      <c r="G273" s="30"/>
      <c r="I273" s="30"/>
      <c r="K273" s="30"/>
      <c r="L273" s="30"/>
      <c r="M273" s="30"/>
      <c r="N273" s="30"/>
      <c r="O273" s="30"/>
      <c r="Q273" s="129"/>
    </row>
    <row r="274" spans="1:17">
      <c r="A274" s="31" t="s">
        <v>597</v>
      </c>
      <c r="E274" s="30"/>
      <c r="G274" s="30"/>
      <c r="I274" s="30"/>
      <c r="K274" s="30"/>
      <c r="L274" s="30"/>
      <c r="M274" s="30"/>
      <c r="N274" s="30"/>
      <c r="O274" s="30"/>
    </row>
    <row r="275" spans="1:17">
      <c r="A275" s="31" t="s">
        <v>684</v>
      </c>
      <c r="E275" s="30"/>
      <c r="G275" s="30"/>
      <c r="I275" s="30"/>
      <c r="K275" s="30"/>
      <c r="L275" s="30"/>
      <c r="M275" s="30"/>
      <c r="N275" s="30"/>
      <c r="O275" s="30"/>
    </row>
    <row r="276" spans="1:17">
      <c r="A276" s="76" t="s">
        <v>603</v>
      </c>
      <c r="E276" s="30"/>
      <c r="G276" s="30"/>
      <c r="I276" s="30"/>
      <c r="K276" s="30"/>
      <c r="L276" s="30"/>
      <c r="M276" s="30"/>
      <c r="N276" s="30"/>
      <c r="O276" s="30"/>
    </row>
    <row r="277" spans="1:17">
      <c r="A277" s="76" t="s">
        <v>604</v>
      </c>
      <c r="B277" s="31"/>
      <c r="C277" s="31"/>
      <c r="D277" s="31"/>
      <c r="E277" s="31"/>
      <c r="F277" s="31"/>
      <c r="G277" s="31"/>
      <c r="I277" s="30"/>
      <c r="K277" s="30"/>
      <c r="L277" s="30"/>
      <c r="M277" s="30"/>
      <c r="N277" s="30"/>
      <c r="O277" s="30"/>
    </row>
  </sheetData>
  <mergeCells count="2">
    <mergeCell ref="L6:N6"/>
    <mergeCell ref="L7:N7"/>
  </mergeCells>
  <pageMargins left="0.70866141732283472" right="0.70866141732283472" top="0.74803149606299213" bottom="0.74803149606299213" header="0.31496062992125984" footer="0.31496062992125984"/>
  <pageSetup paperSize="9" scale="48" orientation="portrait" r:id="rId1"/>
  <rowBreaks count="1" manualBreakCount="1">
    <brk id="152"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2"/>
  <dimension ref="A1:S77"/>
  <sheetViews>
    <sheetView zoomScaleNormal="100" zoomScaleSheetLayoutView="98" workbookViewId="0">
      <pane ySplit="11" topLeftCell="A47" activePane="bottomLeft" state="frozen"/>
      <selection activeCell="AE66" sqref="AE66:AE67"/>
      <selection pane="bottomLeft"/>
    </sheetView>
  </sheetViews>
  <sheetFormatPr defaultColWidth="9.140625" defaultRowHeight="11.25"/>
  <cols>
    <col min="1" max="1" width="13" style="2" customWidth="1"/>
    <col min="2" max="2" width="9.42578125" style="2" customWidth="1"/>
    <col min="3" max="3" width="2.28515625" style="2" customWidth="1"/>
    <col min="4" max="4" width="7.140625" style="2" customWidth="1"/>
    <col min="5" max="5" width="2.28515625" style="2" customWidth="1"/>
    <col min="6" max="6" width="8" style="2" customWidth="1"/>
    <col min="7" max="7" width="2.85546875" style="2" customWidth="1"/>
    <col min="8" max="8" width="6.85546875" style="2" customWidth="1"/>
    <col min="9" max="9" width="5.28515625" style="2" customWidth="1"/>
    <col min="10" max="10" width="6.5703125" style="2" customWidth="1"/>
    <col min="11" max="11" width="2" style="2" customWidth="1"/>
    <col min="12" max="12" width="7.28515625" style="2" customWidth="1"/>
    <col min="13" max="13" width="2" style="2" customWidth="1"/>
    <col min="14" max="14" width="7.5703125" style="2" customWidth="1"/>
    <col min="15" max="15" width="2" style="2" customWidth="1"/>
    <col min="16" max="16" width="7.140625" style="2" customWidth="1"/>
    <col min="17" max="17" width="1" style="2" customWidth="1"/>
    <col min="18" max="16384" width="9.140625" style="2"/>
  </cols>
  <sheetData>
    <row r="1" spans="1:17" s="3" customFormat="1">
      <c r="A1" s="3" t="s">
        <v>591</v>
      </c>
    </row>
    <row r="2" spans="1:17" s="3" customFormat="1">
      <c r="A2" s="3" t="s">
        <v>721</v>
      </c>
    </row>
    <row r="3" spans="1:17" s="3" customFormat="1">
      <c r="A3" s="7" t="s">
        <v>592</v>
      </c>
    </row>
    <row r="4" spans="1:17" s="3" customFormat="1">
      <c r="A4" s="7" t="s">
        <v>722</v>
      </c>
    </row>
    <row r="5" spans="1:17" s="3" customFormat="1">
      <c r="A5" s="4"/>
      <c r="B5" s="4"/>
      <c r="C5" s="4"/>
      <c r="D5" s="4"/>
      <c r="E5" s="4"/>
      <c r="F5" s="4"/>
      <c r="G5" s="4"/>
      <c r="H5" s="4"/>
      <c r="I5" s="4"/>
      <c r="J5" s="4"/>
      <c r="K5" s="4"/>
      <c r="L5" s="4"/>
      <c r="M5" s="4"/>
      <c r="N5" s="4"/>
      <c r="O5" s="4"/>
      <c r="P5" s="4"/>
      <c r="Q5" s="4"/>
    </row>
    <row r="6" spans="1:17" s="3" customFormat="1">
      <c r="A6" s="3" t="s">
        <v>33</v>
      </c>
      <c r="B6" s="3" t="s">
        <v>45</v>
      </c>
      <c r="J6" s="3" t="s">
        <v>573</v>
      </c>
    </row>
    <row r="7" spans="1:17" s="3" customFormat="1">
      <c r="A7" s="7" t="s">
        <v>37</v>
      </c>
      <c r="B7" s="8" t="s">
        <v>46</v>
      </c>
      <c r="C7" s="8"/>
      <c r="D7" s="4"/>
      <c r="E7" s="8"/>
      <c r="F7" s="4"/>
      <c r="G7" s="8"/>
      <c r="H7" s="4"/>
      <c r="I7" s="8"/>
      <c r="J7" s="8" t="s">
        <v>574</v>
      </c>
      <c r="K7" s="8"/>
      <c r="L7" s="4"/>
      <c r="M7" s="4"/>
      <c r="N7" s="4"/>
      <c r="O7" s="8"/>
      <c r="P7" s="4"/>
      <c r="Q7" s="8"/>
    </row>
    <row r="8" spans="1:17" s="3" customFormat="1">
      <c r="B8" s="3" t="s">
        <v>47</v>
      </c>
      <c r="D8" s="3" t="s">
        <v>48</v>
      </c>
      <c r="H8" s="3" t="s">
        <v>144</v>
      </c>
      <c r="J8" s="3" t="s">
        <v>9</v>
      </c>
      <c r="L8" s="3" t="s">
        <v>0</v>
      </c>
      <c r="N8" s="3" t="s">
        <v>1</v>
      </c>
      <c r="P8" s="3" t="s">
        <v>144</v>
      </c>
    </row>
    <row r="9" spans="1:17" s="3" customFormat="1">
      <c r="B9" s="3" t="s">
        <v>199</v>
      </c>
      <c r="D9" s="8" t="s">
        <v>49</v>
      </c>
      <c r="E9" s="4"/>
      <c r="F9" s="4"/>
      <c r="H9" s="7" t="s">
        <v>93</v>
      </c>
      <c r="J9" s="7" t="s">
        <v>67</v>
      </c>
      <c r="L9" s="3" t="s">
        <v>12</v>
      </c>
      <c r="N9" s="3" t="s">
        <v>12</v>
      </c>
      <c r="P9" s="7" t="s">
        <v>93</v>
      </c>
    </row>
    <row r="10" spans="1:17" s="3" customFormat="1">
      <c r="B10" s="7" t="s">
        <v>50</v>
      </c>
      <c r="C10" s="7"/>
      <c r="D10" s="3" t="s">
        <v>51</v>
      </c>
      <c r="E10" s="7"/>
      <c r="F10" s="3" t="s">
        <v>123</v>
      </c>
      <c r="G10" s="7"/>
      <c r="I10" s="7"/>
      <c r="K10" s="7"/>
      <c r="L10" s="7" t="s">
        <v>52</v>
      </c>
      <c r="M10" s="7"/>
      <c r="N10" s="7" t="s">
        <v>4</v>
      </c>
      <c r="O10" s="7"/>
      <c r="Q10" s="7"/>
    </row>
    <row r="11" spans="1:17" s="3" customFormat="1">
      <c r="A11" s="4"/>
      <c r="B11" s="8" t="s">
        <v>203</v>
      </c>
      <c r="C11" s="8"/>
      <c r="D11" s="8" t="s">
        <v>53</v>
      </c>
      <c r="E11" s="8"/>
      <c r="F11" s="8" t="s">
        <v>54</v>
      </c>
      <c r="G11" s="8"/>
      <c r="H11" s="4"/>
      <c r="I11" s="8"/>
      <c r="J11" s="4"/>
      <c r="K11" s="8"/>
      <c r="L11" s="8" t="s">
        <v>202</v>
      </c>
      <c r="M11" s="8"/>
      <c r="N11" s="8" t="s">
        <v>202</v>
      </c>
      <c r="O11" s="8"/>
      <c r="P11" s="4"/>
      <c r="Q11" s="8"/>
    </row>
    <row r="13" spans="1:17">
      <c r="A13" s="16">
        <v>1960</v>
      </c>
      <c r="B13" s="22">
        <v>970</v>
      </c>
      <c r="C13" s="22"/>
      <c r="D13" s="22">
        <v>2514</v>
      </c>
      <c r="E13" s="22"/>
      <c r="F13" s="22">
        <v>13739</v>
      </c>
      <c r="G13" s="22"/>
      <c r="H13" s="22">
        <v>17223</v>
      </c>
      <c r="I13" s="22"/>
      <c r="J13" s="22">
        <v>1036</v>
      </c>
      <c r="K13" s="22"/>
      <c r="L13" s="22">
        <v>2983</v>
      </c>
      <c r="M13" s="22"/>
      <c r="N13" s="22">
        <v>18553</v>
      </c>
      <c r="O13" s="22"/>
      <c r="P13" s="22">
        <v>22572</v>
      </c>
      <c r="Q13" s="22"/>
    </row>
    <row r="14" spans="1:17">
      <c r="A14" s="16">
        <v>1961</v>
      </c>
      <c r="B14" s="22">
        <v>1020</v>
      </c>
      <c r="C14" s="22"/>
      <c r="D14" s="22">
        <v>2548</v>
      </c>
      <c r="E14" s="22"/>
      <c r="F14" s="22">
        <v>14490</v>
      </c>
      <c r="G14" s="22"/>
      <c r="H14" s="22">
        <v>18058</v>
      </c>
      <c r="I14" s="22"/>
      <c r="J14" s="22">
        <v>1083</v>
      </c>
      <c r="K14" s="22"/>
      <c r="L14" s="22">
        <v>3031</v>
      </c>
      <c r="M14" s="22"/>
      <c r="N14" s="22">
        <v>19867</v>
      </c>
      <c r="O14" s="22"/>
      <c r="P14" s="22">
        <v>23981</v>
      </c>
      <c r="Q14" s="22"/>
    </row>
    <row r="15" spans="1:17">
      <c r="A15" s="16">
        <v>1962</v>
      </c>
      <c r="B15" s="22">
        <v>1022</v>
      </c>
      <c r="C15" s="22"/>
      <c r="D15" s="22">
        <v>2454</v>
      </c>
      <c r="E15" s="22"/>
      <c r="F15" s="22">
        <v>14042</v>
      </c>
      <c r="G15" s="22"/>
      <c r="H15" s="22">
        <v>17518</v>
      </c>
      <c r="I15" s="22"/>
      <c r="J15" s="22">
        <v>1123</v>
      </c>
      <c r="K15" s="22"/>
      <c r="L15" s="22">
        <v>2942</v>
      </c>
      <c r="M15" s="22"/>
      <c r="N15" s="22">
        <v>19496</v>
      </c>
      <c r="O15" s="22"/>
      <c r="P15" s="22">
        <v>23561</v>
      </c>
      <c r="Q15" s="22"/>
    </row>
    <row r="16" spans="1:17">
      <c r="A16" s="16">
        <v>1963</v>
      </c>
      <c r="B16" s="22">
        <v>1126</v>
      </c>
      <c r="C16" s="22"/>
      <c r="D16" s="22">
        <v>2555</v>
      </c>
      <c r="E16" s="22"/>
      <c r="F16" s="22">
        <v>14549</v>
      </c>
      <c r="G16" s="22"/>
      <c r="H16" s="22">
        <v>18230</v>
      </c>
      <c r="I16" s="22"/>
      <c r="J16" s="22">
        <v>1217</v>
      </c>
      <c r="K16" s="22"/>
      <c r="L16" s="22">
        <v>3068</v>
      </c>
      <c r="M16" s="22"/>
      <c r="N16" s="22">
        <v>20332</v>
      </c>
      <c r="O16" s="22"/>
      <c r="P16" s="22">
        <v>24617</v>
      </c>
      <c r="Q16" s="22"/>
    </row>
    <row r="17" spans="1:17">
      <c r="A17" s="16">
        <v>1964</v>
      </c>
      <c r="B17" s="22">
        <v>1202</v>
      </c>
      <c r="C17" s="22"/>
      <c r="D17" s="22">
        <v>2739</v>
      </c>
      <c r="E17" s="22"/>
      <c r="F17" s="22">
        <v>15397</v>
      </c>
      <c r="G17" s="22"/>
      <c r="H17" s="22">
        <v>19338</v>
      </c>
      <c r="I17" s="22"/>
      <c r="J17" s="22">
        <v>1308</v>
      </c>
      <c r="K17" s="22"/>
      <c r="L17" s="22">
        <v>3370</v>
      </c>
      <c r="M17" s="22"/>
      <c r="N17" s="22">
        <v>21565</v>
      </c>
      <c r="O17" s="22"/>
      <c r="P17" s="22">
        <v>26243</v>
      </c>
      <c r="Q17" s="22"/>
    </row>
    <row r="18" spans="1:17">
      <c r="A18" s="16">
        <v>1965</v>
      </c>
      <c r="B18" s="22">
        <v>1204</v>
      </c>
      <c r="C18" s="22"/>
      <c r="D18" s="22">
        <v>2517</v>
      </c>
      <c r="E18" s="22"/>
      <c r="F18" s="22">
        <v>14423</v>
      </c>
      <c r="G18" s="22"/>
      <c r="H18" s="22">
        <v>18144</v>
      </c>
      <c r="I18" s="22"/>
      <c r="J18" s="22">
        <v>1313</v>
      </c>
      <c r="K18" s="22"/>
      <c r="L18" s="22">
        <v>3158</v>
      </c>
      <c r="M18" s="22"/>
      <c r="N18" s="22">
        <v>20460</v>
      </c>
      <c r="O18" s="22"/>
      <c r="P18" s="22">
        <v>24931</v>
      </c>
      <c r="Q18" s="22"/>
    </row>
    <row r="19" spans="1:17">
      <c r="A19" s="16">
        <v>1966</v>
      </c>
      <c r="B19" s="22">
        <v>1168</v>
      </c>
      <c r="C19" s="22"/>
      <c r="D19" s="22">
        <v>3645</v>
      </c>
      <c r="E19" s="22"/>
      <c r="F19" s="22">
        <v>11397</v>
      </c>
      <c r="G19" s="22"/>
      <c r="H19" s="22">
        <v>16210</v>
      </c>
      <c r="I19" s="22"/>
      <c r="J19" s="22">
        <v>1313</v>
      </c>
      <c r="K19" s="22"/>
      <c r="L19" s="22">
        <v>4700</v>
      </c>
      <c r="M19" s="22"/>
      <c r="N19" s="22">
        <v>16730</v>
      </c>
      <c r="O19" s="22"/>
      <c r="P19" s="22">
        <v>22743</v>
      </c>
      <c r="Q19" s="22"/>
    </row>
    <row r="20" spans="1:17">
      <c r="A20" s="16">
        <v>1967</v>
      </c>
      <c r="B20" s="22">
        <v>968</v>
      </c>
      <c r="C20" s="22"/>
      <c r="D20" s="22">
        <v>4011</v>
      </c>
      <c r="E20" s="22"/>
      <c r="F20" s="22">
        <v>10429</v>
      </c>
      <c r="G20" s="22"/>
      <c r="H20" s="22">
        <v>15408</v>
      </c>
      <c r="I20" s="22"/>
      <c r="J20" s="22">
        <v>1077</v>
      </c>
      <c r="K20" s="22"/>
      <c r="L20" s="22">
        <v>5304</v>
      </c>
      <c r="M20" s="22"/>
      <c r="N20" s="22">
        <v>15697</v>
      </c>
      <c r="O20" s="22"/>
      <c r="P20" s="22">
        <v>22078</v>
      </c>
      <c r="Q20" s="22"/>
    </row>
    <row r="21" spans="1:17">
      <c r="A21" s="16">
        <v>1968</v>
      </c>
      <c r="B21" s="22">
        <v>1133</v>
      </c>
      <c r="C21" s="22"/>
      <c r="D21" s="22">
        <v>4607</v>
      </c>
      <c r="E21" s="22"/>
      <c r="F21" s="22">
        <v>11077</v>
      </c>
      <c r="G21" s="22"/>
      <c r="H21" s="22">
        <v>16817</v>
      </c>
      <c r="I21" s="22"/>
      <c r="J21" s="22">
        <v>1262</v>
      </c>
      <c r="K21" s="22"/>
      <c r="L21" s="22">
        <v>6117</v>
      </c>
      <c r="M21" s="22"/>
      <c r="N21" s="22">
        <v>16917</v>
      </c>
      <c r="O21" s="22"/>
      <c r="P21" s="22">
        <v>24296</v>
      </c>
      <c r="Q21" s="22"/>
    </row>
    <row r="22" spans="1:17">
      <c r="A22" s="16">
        <v>1969</v>
      </c>
      <c r="B22" s="22">
        <v>1158</v>
      </c>
      <c r="C22" s="22"/>
      <c r="D22" s="22">
        <v>5085</v>
      </c>
      <c r="E22" s="22"/>
      <c r="F22" s="22">
        <v>11094</v>
      </c>
      <c r="G22" s="22"/>
      <c r="H22" s="22">
        <v>17337</v>
      </c>
      <c r="I22" s="22"/>
      <c r="J22" s="22">
        <v>1275</v>
      </c>
      <c r="K22" s="22"/>
      <c r="L22" s="22">
        <v>5989</v>
      </c>
      <c r="M22" s="22"/>
      <c r="N22" s="22">
        <v>16670</v>
      </c>
      <c r="O22" s="22"/>
      <c r="P22" s="22">
        <v>23934</v>
      </c>
      <c r="Q22" s="22"/>
    </row>
    <row r="23" spans="1:17">
      <c r="A23" s="16">
        <v>1970</v>
      </c>
      <c r="B23" s="22">
        <v>1158</v>
      </c>
      <c r="C23" s="22"/>
      <c r="D23" s="22">
        <v>5124</v>
      </c>
      <c r="E23" s="22"/>
      <c r="F23" s="22">
        <v>10354</v>
      </c>
      <c r="G23" s="22"/>
      <c r="H23" s="22">
        <v>16636</v>
      </c>
      <c r="I23" s="22"/>
      <c r="J23" s="22">
        <v>1307</v>
      </c>
      <c r="K23" s="22"/>
      <c r="L23" s="22">
        <v>6614</v>
      </c>
      <c r="M23" s="22"/>
      <c r="N23" s="22">
        <v>15616</v>
      </c>
      <c r="O23" s="22"/>
      <c r="P23" s="22">
        <v>23537</v>
      </c>
      <c r="Q23" s="22"/>
    </row>
    <row r="24" spans="1:17">
      <c r="A24" s="16">
        <v>1971</v>
      </c>
      <c r="B24" s="22">
        <v>1093</v>
      </c>
      <c r="C24" s="22"/>
      <c r="D24" s="22">
        <v>5460</v>
      </c>
      <c r="E24" s="22"/>
      <c r="F24" s="22">
        <v>9869</v>
      </c>
      <c r="G24" s="22"/>
      <c r="H24" s="22">
        <v>16422</v>
      </c>
      <c r="I24" s="22"/>
      <c r="J24" s="22">
        <v>1213</v>
      </c>
      <c r="K24" s="22"/>
      <c r="L24" s="22">
        <v>7031</v>
      </c>
      <c r="M24" s="22"/>
      <c r="N24" s="22">
        <v>14841</v>
      </c>
      <c r="O24" s="22"/>
      <c r="P24" s="22">
        <v>23085</v>
      </c>
      <c r="Q24" s="22"/>
    </row>
    <row r="25" spans="1:17">
      <c r="A25" s="16">
        <v>1972</v>
      </c>
      <c r="B25" s="22">
        <v>1053</v>
      </c>
      <c r="C25" s="22"/>
      <c r="D25" s="22">
        <v>5154</v>
      </c>
      <c r="E25" s="22"/>
      <c r="F25" s="22">
        <v>9806</v>
      </c>
      <c r="G25" s="22"/>
      <c r="H25" s="22">
        <v>16013</v>
      </c>
      <c r="I25" s="22"/>
      <c r="J25" s="22">
        <v>1194</v>
      </c>
      <c r="K25" s="22"/>
      <c r="L25" s="22">
        <v>6657</v>
      </c>
      <c r="M25" s="22"/>
      <c r="N25" s="22">
        <v>14599</v>
      </c>
      <c r="O25" s="22"/>
      <c r="P25" s="22">
        <v>22450</v>
      </c>
      <c r="Q25" s="22"/>
    </row>
    <row r="26" spans="1:17">
      <c r="A26" s="16">
        <v>1973</v>
      </c>
      <c r="B26" s="22">
        <v>1076</v>
      </c>
      <c r="C26" s="22"/>
      <c r="D26" s="22">
        <v>5632</v>
      </c>
      <c r="E26" s="22"/>
      <c r="F26" s="22">
        <v>10194</v>
      </c>
      <c r="G26" s="22"/>
      <c r="H26" s="22">
        <v>16902</v>
      </c>
      <c r="I26" s="22"/>
      <c r="J26" s="22">
        <v>1177</v>
      </c>
      <c r="K26" s="22"/>
      <c r="L26" s="22">
        <v>7264</v>
      </c>
      <c r="M26" s="22"/>
      <c r="N26" s="22">
        <v>15287</v>
      </c>
      <c r="O26" s="22"/>
      <c r="P26" s="22">
        <v>23728</v>
      </c>
      <c r="Q26" s="22"/>
    </row>
    <row r="27" spans="1:17">
      <c r="A27" s="16">
        <v>1974</v>
      </c>
      <c r="B27" s="22">
        <v>1089</v>
      </c>
      <c r="C27" s="22"/>
      <c r="D27" s="22">
        <v>5494</v>
      </c>
      <c r="E27" s="22"/>
      <c r="F27" s="22">
        <v>9460</v>
      </c>
      <c r="G27" s="22"/>
      <c r="H27" s="22">
        <v>16043</v>
      </c>
      <c r="I27" s="22"/>
      <c r="J27" s="22">
        <v>1197</v>
      </c>
      <c r="K27" s="22"/>
      <c r="L27" s="22">
        <v>6982</v>
      </c>
      <c r="M27" s="22"/>
      <c r="N27" s="22">
        <v>13920</v>
      </c>
      <c r="O27" s="22"/>
      <c r="P27" s="22">
        <v>22099</v>
      </c>
      <c r="Q27" s="22"/>
    </row>
    <row r="28" spans="1:17">
      <c r="A28" s="16">
        <v>1975</v>
      </c>
      <c r="B28" s="22">
        <v>1046</v>
      </c>
      <c r="C28" s="22"/>
      <c r="D28" s="22">
        <v>5284</v>
      </c>
      <c r="E28" s="22"/>
      <c r="F28" s="22">
        <v>9717</v>
      </c>
      <c r="G28" s="22"/>
      <c r="H28" s="22">
        <v>16047</v>
      </c>
      <c r="I28" s="22"/>
      <c r="J28" s="22">
        <v>1172</v>
      </c>
      <c r="K28" s="22"/>
      <c r="L28" s="22">
        <v>6728</v>
      </c>
      <c r="M28" s="22"/>
      <c r="N28" s="22">
        <v>14081</v>
      </c>
      <c r="O28" s="22"/>
      <c r="P28" s="22">
        <v>21981</v>
      </c>
      <c r="Q28" s="22"/>
    </row>
    <row r="29" spans="1:17">
      <c r="A29" s="16">
        <v>1976</v>
      </c>
      <c r="B29" s="22">
        <v>1035</v>
      </c>
      <c r="C29" s="22"/>
      <c r="D29" s="22">
        <v>5186</v>
      </c>
      <c r="E29" s="22"/>
      <c r="F29" s="22">
        <v>10822</v>
      </c>
      <c r="G29" s="22"/>
      <c r="H29" s="22">
        <v>17043</v>
      </c>
      <c r="I29" s="22"/>
      <c r="J29" s="22">
        <v>1168</v>
      </c>
      <c r="K29" s="22"/>
      <c r="L29" s="22">
        <v>6679</v>
      </c>
      <c r="M29" s="22"/>
      <c r="N29" s="22">
        <v>15164</v>
      </c>
      <c r="O29" s="22"/>
      <c r="P29" s="22">
        <v>23011</v>
      </c>
      <c r="Q29" s="22"/>
    </row>
    <row r="30" spans="1:17">
      <c r="A30" s="16">
        <v>1977</v>
      </c>
      <c r="B30" s="22">
        <v>922</v>
      </c>
      <c r="C30" s="22"/>
      <c r="D30" s="22">
        <v>5017</v>
      </c>
      <c r="E30" s="22"/>
      <c r="F30" s="22">
        <v>10290</v>
      </c>
      <c r="G30" s="22"/>
      <c r="H30" s="22">
        <v>16229</v>
      </c>
      <c r="I30" s="22"/>
      <c r="J30" s="22">
        <v>1031</v>
      </c>
      <c r="K30" s="22"/>
      <c r="L30" s="22">
        <v>6529</v>
      </c>
      <c r="M30" s="22"/>
      <c r="N30" s="22">
        <v>14387</v>
      </c>
      <c r="O30" s="22"/>
      <c r="P30" s="22">
        <v>21947</v>
      </c>
      <c r="Q30" s="22"/>
    </row>
    <row r="31" spans="1:17">
      <c r="A31" s="16">
        <v>1978</v>
      </c>
      <c r="B31" s="22">
        <v>934</v>
      </c>
      <c r="C31" s="22"/>
      <c r="D31" s="22">
        <v>4969</v>
      </c>
      <c r="E31" s="22"/>
      <c r="F31" s="22">
        <v>10125</v>
      </c>
      <c r="G31" s="22"/>
      <c r="H31" s="22">
        <v>16028</v>
      </c>
      <c r="I31" s="22"/>
      <c r="J31" s="22">
        <v>1034</v>
      </c>
      <c r="K31" s="22"/>
      <c r="L31" s="22">
        <v>6431</v>
      </c>
      <c r="M31" s="22"/>
      <c r="N31" s="22">
        <v>14142</v>
      </c>
      <c r="O31" s="22"/>
      <c r="P31" s="22">
        <v>21607</v>
      </c>
      <c r="Q31" s="22"/>
    </row>
    <row r="32" spans="1:17">
      <c r="A32" s="16">
        <v>1979</v>
      </c>
      <c r="B32" s="22">
        <v>820</v>
      </c>
      <c r="C32" s="22"/>
      <c r="D32" s="22">
        <v>4638</v>
      </c>
      <c r="E32" s="22"/>
      <c r="F32" s="22">
        <v>9966</v>
      </c>
      <c r="G32" s="22"/>
      <c r="H32" s="22">
        <v>15424</v>
      </c>
      <c r="I32" s="22"/>
      <c r="J32" s="22">
        <v>926</v>
      </c>
      <c r="K32" s="22"/>
      <c r="L32" s="22">
        <v>6036</v>
      </c>
      <c r="M32" s="22"/>
      <c r="N32" s="22">
        <v>13516</v>
      </c>
      <c r="O32" s="22"/>
      <c r="P32" s="22">
        <v>20478</v>
      </c>
      <c r="Q32" s="22"/>
    </row>
    <row r="33" spans="1:17">
      <c r="A33" s="16">
        <v>1980</v>
      </c>
      <c r="B33" s="22">
        <v>755</v>
      </c>
      <c r="C33" s="22"/>
      <c r="D33" s="22">
        <v>4656</v>
      </c>
      <c r="E33" s="22"/>
      <c r="F33" s="22">
        <v>9820</v>
      </c>
      <c r="G33" s="22"/>
      <c r="H33" s="22">
        <v>15231</v>
      </c>
      <c r="I33" s="22"/>
      <c r="J33" s="22">
        <v>848</v>
      </c>
      <c r="K33" s="22"/>
      <c r="L33" s="22">
        <v>6064</v>
      </c>
      <c r="M33" s="22"/>
      <c r="N33" s="22">
        <v>13182</v>
      </c>
      <c r="O33" s="22"/>
      <c r="P33" s="22">
        <v>20094</v>
      </c>
      <c r="Q33" s="22"/>
    </row>
    <row r="34" spans="1:17">
      <c r="A34" s="16">
        <v>1981</v>
      </c>
      <c r="B34" s="22">
        <v>693</v>
      </c>
      <c r="C34" s="22"/>
      <c r="D34" s="22">
        <v>4761</v>
      </c>
      <c r="E34" s="22"/>
      <c r="F34" s="22">
        <v>9347</v>
      </c>
      <c r="G34" s="22"/>
      <c r="H34" s="22">
        <v>14801</v>
      </c>
      <c r="I34" s="22"/>
      <c r="J34" s="22">
        <v>784</v>
      </c>
      <c r="K34" s="22"/>
      <c r="L34" s="22">
        <v>5984</v>
      </c>
      <c r="M34" s="22"/>
      <c r="N34" s="22">
        <v>12570</v>
      </c>
      <c r="O34" s="22"/>
      <c r="P34" s="22">
        <v>19338</v>
      </c>
      <c r="Q34" s="22"/>
    </row>
    <row r="35" spans="1:17">
      <c r="A35" s="16">
        <v>1982</v>
      </c>
      <c r="B35" s="22">
        <v>681</v>
      </c>
      <c r="C35" s="22"/>
      <c r="D35" s="22">
        <v>4706</v>
      </c>
      <c r="E35" s="22"/>
      <c r="F35" s="22">
        <v>9901</v>
      </c>
      <c r="G35" s="22"/>
      <c r="H35" s="22">
        <v>15288</v>
      </c>
      <c r="I35" s="22"/>
      <c r="J35" s="22">
        <v>758</v>
      </c>
      <c r="K35" s="22"/>
      <c r="L35" s="22">
        <v>5950</v>
      </c>
      <c r="M35" s="22"/>
      <c r="N35" s="22">
        <v>13327</v>
      </c>
      <c r="O35" s="22"/>
      <c r="P35" s="22">
        <v>20035</v>
      </c>
      <c r="Q35" s="22"/>
    </row>
    <row r="36" spans="1:17">
      <c r="A36" s="16">
        <v>1983</v>
      </c>
      <c r="B36" s="22">
        <v>706</v>
      </c>
      <c r="C36" s="22"/>
      <c r="D36" s="22">
        <v>4840</v>
      </c>
      <c r="E36" s="22"/>
      <c r="F36" s="22">
        <v>10302</v>
      </c>
      <c r="G36" s="22"/>
      <c r="H36" s="22">
        <v>15848</v>
      </c>
      <c r="I36" s="22"/>
      <c r="J36" s="22">
        <v>779</v>
      </c>
      <c r="K36" s="22"/>
      <c r="L36" s="22">
        <v>6063</v>
      </c>
      <c r="M36" s="22"/>
      <c r="N36" s="22">
        <v>13740</v>
      </c>
      <c r="O36" s="22"/>
      <c r="P36" s="22">
        <v>20582</v>
      </c>
      <c r="Q36" s="22"/>
    </row>
    <row r="37" spans="1:17">
      <c r="A37" s="16">
        <v>1984</v>
      </c>
      <c r="B37" s="22">
        <v>717</v>
      </c>
      <c r="C37" s="22"/>
      <c r="D37" s="22">
        <v>4842</v>
      </c>
      <c r="E37" s="22"/>
      <c r="F37" s="22">
        <v>10972</v>
      </c>
      <c r="G37" s="22"/>
      <c r="H37" s="22">
        <v>16531</v>
      </c>
      <c r="I37" s="22"/>
      <c r="J37" s="22">
        <v>801</v>
      </c>
      <c r="K37" s="22"/>
      <c r="L37" s="22">
        <v>6068</v>
      </c>
      <c r="M37" s="22"/>
      <c r="N37" s="22">
        <v>14567</v>
      </c>
      <c r="O37" s="22"/>
      <c r="P37" s="22">
        <v>21436</v>
      </c>
      <c r="Q37" s="22"/>
    </row>
    <row r="38" spans="1:17">
      <c r="A38" s="16">
        <v>1985</v>
      </c>
      <c r="B38" s="22">
        <v>695</v>
      </c>
      <c r="C38" s="22"/>
      <c r="D38" s="22">
        <v>4504</v>
      </c>
      <c r="E38" s="22"/>
      <c r="F38" s="22">
        <v>10730</v>
      </c>
      <c r="G38" s="22"/>
      <c r="H38" s="22">
        <v>15929</v>
      </c>
      <c r="I38" s="22"/>
      <c r="J38" s="22">
        <v>808</v>
      </c>
      <c r="K38" s="22"/>
      <c r="L38" s="22">
        <v>5814</v>
      </c>
      <c r="M38" s="22"/>
      <c r="N38" s="22">
        <v>14857</v>
      </c>
      <c r="O38" s="22"/>
      <c r="P38" s="22">
        <v>21479</v>
      </c>
      <c r="Q38" s="22"/>
    </row>
    <row r="39" spans="1:17">
      <c r="A39" s="16">
        <v>1986</v>
      </c>
      <c r="B39" s="22">
        <v>748</v>
      </c>
      <c r="C39" s="22"/>
      <c r="D39" s="22">
        <v>4535</v>
      </c>
      <c r="E39" s="22"/>
      <c r="F39" s="22">
        <v>11394</v>
      </c>
      <c r="G39" s="22"/>
      <c r="H39" s="22">
        <v>16677</v>
      </c>
      <c r="I39" s="22"/>
      <c r="J39" s="22">
        <v>844</v>
      </c>
      <c r="K39" s="22"/>
      <c r="L39" s="22">
        <v>5804</v>
      </c>
      <c r="M39" s="22"/>
      <c r="N39" s="22">
        <v>15810</v>
      </c>
      <c r="O39" s="22"/>
      <c r="P39" s="22">
        <v>22458</v>
      </c>
      <c r="Q39" s="22"/>
    </row>
    <row r="40" spans="1:17">
      <c r="A40" s="16">
        <v>1987</v>
      </c>
      <c r="B40" s="22">
        <v>717</v>
      </c>
      <c r="C40" s="22"/>
      <c r="D40" s="22">
        <v>4203</v>
      </c>
      <c r="E40" s="22"/>
      <c r="F40" s="22">
        <v>10732</v>
      </c>
      <c r="G40" s="22"/>
      <c r="H40" s="22">
        <v>15652</v>
      </c>
      <c r="I40" s="22"/>
      <c r="J40" s="22">
        <v>787</v>
      </c>
      <c r="K40" s="22"/>
      <c r="L40" s="22">
        <v>5423</v>
      </c>
      <c r="M40" s="22"/>
      <c r="N40" s="22">
        <v>15044</v>
      </c>
      <c r="O40" s="22"/>
      <c r="P40" s="22">
        <v>21254</v>
      </c>
      <c r="Q40" s="22"/>
    </row>
    <row r="41" spans="1:17">
      <c r="A41" s="16">
        <v>1988</v>
      </c>
      <c r="B41" s="22">
        <v>722</v>
      </c>
      <c r="C41" s="22"/>
      <c r="D41" s="22">
        <v>4584</v>
      </c>
      <c r="E41" s="22"/>
      <c r="F41" s="22">
        <v>11901</v>
      </c>
      <c r="G41" s="22"/>
      <c r="H41" s="22">
        <v>17207</v>
      </c>
      <c r="I41" s="22"/>
      <c r="J41" s="22">
        <v>813</v>
      </c>
      <c r="K41" s="22"/>
      <c r="L41" s="22">
        <v>5869</v>
      </c>
      <c r="M41" s="22"/>
      <c r="N41" s="22">
        <v>16969</v>
      </c>
      <c r="O41" s="22"/>
      <c r="P41" s="22">
        <v>23651</v>
      </c>
      <c r="Q41" s="22"/>
    </row>
    <row r="42" spans="1:17">
      <c r="A42" s="16">
        <v>1989</v>
      </c>
      <c r="B42" s="22">
        <v>790</v>
      </c>
      <c r="C42" s="22"/>
      <c r="D42" s="22">
        <v>4545</v>
      </c>
      <c r="E42" s="22"/>
      <c r="F42" s="22">
        <v>12634</v>
      </c>
      <c r="G42" s="22"/>
      <c r="H42" s="22">
        <v>17969</v>
      </c>
      <c r="I42" s="22"/>
      <c r="J42" s="22">
        <v>904</v>
      </c>
      <c r="K42" s="22"/>
      <c r="L42" s="22">
        <v>5790</v>
      </c>
      <c r="M42" s="22"/>
      <c r="N42" s="22">
        <v>17741</v>
      </c>
      <c r="O42" s="22"/>
      <c r="P42" s="22">
        <v>24435</v>
      </c>
      <c r="Q42" s="22"/>
    </row>
    <row r="43" spans="1:17">
      <c r="A43" s="16">
        <v>1990</v>
      </c>
      <c r="B43" s="22">
        <v>704</v>
      </c>
      <c r="C43" s="22"/>
      <c r="D43" s="22">
        <v>4340</v>
      </c>
      <c r="E43" s="22"/>
      <c r="F43" s="22">
        <v>11931</v>
      </c>
      <c r="G43" s="22"/>
      <c r="H43" s="22">
        <v>16975</v>
      </c>
      <c r="I43" s="22"/>
      <c r="J43" s="22">
        <v>772</v>
      </c>
      <c r="K43" s="22"/>
      <c r="L43" s="22">
        <v>5501</v>
      </c>
      <c r="M43" s="22"/>
      <c r="N43" s="22">
        <v>16996</v>
      </c>
      <c r="O43" s="22"/>
      <c r="P43" s="22">
        <v>23269</v>
      </c>
      <c r="Q43" s="22"/>
    </row>
    <row r="44" spans="1:17">
      <c r="A44" s="16">
        <v>1991</v>
      </c>
      <c r="B44" s="22">
        <v>667</v>
      </c>
      <c r="C44" s="22"/>
      <c r="D44" s="22">
        <v>3814</v>
      </c>
      <c r="E44" s="22"/>
      <c r="F44" s="22">
        <v>11522</v>
      </c>
      <c r="G44" s="22"/>
      <c r="H44" s="22">
        <v>16003</v>
      </c>
      <c r="I44" s="22"/>
      <c r="J44" s="22">
        <v>745</v>
      </c>
      <c r="K44" s="22"/>
      <c r="L44" s="22">
        <v>4832</v>
      </c>
      <c r="M44" s="22"/>
      <c r="N44" s="22">
        <v>16225</v>
      </c>
      <c r="O44" s="22"/>
      <c r="P44" s="22">
        <v>21802</v>
      </c>
      <c r="Q44" s="22"/>
    </row>
    <row r="45" spans="1:17">
      <c r="A45" s="16">
        <v>1992</v>
      </c>
      <c r="B45" s="22">
        <v>667</v>
      </c>
      <c r="C45" s="22"/>
      <c r="D45" s="22">
        <v>3722</v>
      </c>
      <c r="E45" s="22"/>
      <c r="F45" s="22">
        <v>11210</v>
      </c>
      <c r="G45" s="22"/>
      <c r="H45" s="22">
        <v>15599</v>
      </c>
      <c r="I45" s="22"/>
      <c r="J45" s="22">
        <v>759</v>
      </c>
      <c r="K45" s="22"/>
      <c r="L45" s="22">
        <v>4705</v>
      </c>
      <c r="M45" s="22"/>
      <c r="N45" s="22">
        <v>16022</v>
      </c>
      <c r="O45" s="22"/>
      <c r="P45" s="22">
        <v>21486</v>
      </c>
      <c r="Q45" s="22"/>
    </row>
    <row r="46" spans="1:17">
      <c r="A46" s="16">
        <v>1993</v>
      </c>
      <c r="B46" s="22">
        <v>573</v>
      </c>
      <c r="C46" s="22"/>
      <c r="D46" s="22">
        <v>3479</v>
      </c>
      <c r="E46" s="22"/>
      <c r="F46" s="22">
        <v>10907</v>
      </c>
      <c r="G46" s="22"/>
      <c r="H46" s="22">
        <v>14959</v>
      </c>
      <c r="I46" s="22"/>
      <c r="J46" s="22">
        <v>632</v>
      </c>
      <c r="K46" s="22"/>
      <c r="L46" s="22">
        <v>4334</v>
      </c>
      <c r="M46" s="22"/>
      <c r="N46" s="22">
        <v>15407</v>
      </c>
      <c r="O46" s="22"/>
      <c r="P46" s="22">
        <v>20373</v>
      </c>
      <c r="Q46" s="22"/>
    </row>
    <row r="47" spans="1:17">
      <c r="A47" s="16">
        <v>1994</v>
      </c>
      <c r="B47" s="22">
        <v>528</v>
      </c>
      <c r="C47" s="22"/>
      <c r="D47" s="22">
        <v>3355</v>
      </c>
      <c r="E47" s="22"/>
      <c r="F47" s="22">
        <v>12005</v>
      </c>
      <c r="G47" s="22"/>
      <c r="H47" s="22">
        <v>15888</v>
      </c>
      <c r="I47" s="22"/>
      <c r="J47" s="22">
        <v>589</v>
      </c>
      <c r="K47" s="22"/>
      <c r="L47" s="22">
        <v>4221</v>
      </c>
      <c r="M47" s="22"/>
      <c r="N47" s="22">
        <v>16862</v>
      </c>
      <c r="O47" s="22"/>
      <c r="P47" s="22">
        <v>21672</v>
      </c>
      <c r="Q47" s="22"/>
    </row>
    <row r="48" spans="1:17">
      <c r="A48" s="16">
        <v>1995</v>
      </c>
      <c r="B48" s="22">
        <v>519</v>
      </c>
      <c r="C48" s="22"/>
      <c r="D48" s="22">
        <v>3137</v>
      </c>
      <c r="E48" s="22"/>
      <c r="F48" s="22">
        <v>11970</v>
      </c>
      <c r="G48" s="22"/>
      <c r="H48" s="22">
        <v>15626</v>
      </c>
      <c r="I48" s="22"/>
      <c r="J48" s="22">
        <v>572</v>
      </c>
      <c r="K48" s="22"/>
      <c r="L48" s="22">
        <v>3965</v>
      </c>
      <c r="M48" s="22"/>
      <c r="N48" s="22">
        <v>17208</v>
      </c>
      <c r="O48" s="22"/>
      <c r="P48" s="22">
        <v>21745</v>
      </c>
      <c r="Q48" s="22"/>
    </row>
    <row r="49" spans="1:17">
      <c r="A49" s="16">
        <v>1996</v>
      </c>
      <c r="B49" s="22">
        <v>488</v>
      </c>
      <c r="C49" s="22"/>
      <c r="D49" s="22">
        <v>3048</v>
      </c>
      <c r="E49" s="22"/>
      <c r="F49" s="22">
        <v>11785</v>
      </c>
      <c r="G49" s="22"/>
      <c r="H49" s="22">
        <v>15321</v>
      </c>
      <c r="I49" s="22"/>
      <c r="J49" s="22">
        <v>537</v>
      </c>
      <c r="K49" s="22"/>
      <c r="L49" s="22">
        <v>3837</v>
      </c>
      <c r="M49" s="22"/>
      <c r="N49" s="22">
        <v>16973</v>
      </c>
      <c r="O49" s="22"/>
      <c r="P49" s="22">
        <v>21347</v>
      </c>
      <c r="Q49" s="22"/>
    </row>
    <row r="50" spans="1:17">
      <c r="A50" s="16">
        <v>1997</v>
      </c>
      <c r="B50" s="22">
        <v>493</v>
      </c>
      <c r="C50" s="22"/>
      <c r="D50" s="22">
        <v>3067</v>
      </c>
      <c r="E50" s="22"/>
      <c r="F50" s="22">
        <v>12192</v>
      </c>
      <c r="G50" s="22"/>
      <c r="H50" s="22">
        <v>15752</v>
      </c>
      <c r="I50" s="22"/>
      <c r="J50" s="22">
        <v>541</v>
      </c>
      <c r="K50" s="22"/>
      <c r="L50" s="22">
        <v>3917</v>
      </c>
      <c r="M50" s="22"/>
      <c r="N50" s="22">
        <v>17363</v>
      </c>
      <c r="O50" s="22"/>
      <c r="P50" s="22">
        <v>21821</v>
      </c>
      <c r="Q50" s="22"/>
    </row>
    <row r="51" spans="1:17">
      <c r="A51" s="16">
        <v>1998</v>
      </c>
      <c r="B51" s="22">
        <v>490</v>
      </c>
      <c r="C51" s="22"/>
      <c r="D51" s="22">
        <v>3004</v>
      </c>
      <c r="E51" s="22"/>
      <c r="F51" s="22">
        <v>12020</v>
      </c>
      <c r="G51" s="22"/>
      <c r="H51" s="22">
        <v>15514</v>
      </c>
      <c r="I51" s="22"/>
      <c r="J51" s="22">
        <v>531</v>
      </c>
      <c r="K51" s="22"/>
      <c r="L51" s="22">
        <v>3883</v>
      </c>
      <c r="M51" s="22"/>
      <c r="N51" s="22">
        <v>17473</v>
      </c>
      <c r="O51" s="22"/>
      <c r="P51" s="22">
        <v>21887</v>
      </c>
      <c r="Q51" s="22"/>
    </row>
    <row r="52" spans="1:17">
      <c r="A52" s="16">
        <v>1999</v>
      </c>
      <c r="B52" s="22">
        <v>516</v>
      </c>
      <c r="C52" s="22"/>
      <c r="D52" s="22">
        <v>3113</v>
      </c>
      <c r="E52" s="22"/>
      <c r="F52" s="22">
        <v>12205</v>
      </c>
      <c r="G52" s="22"/>
      <c r="H52" s="22">
        <v>15834</v>
      </c>
      <c r="I52" s="22"/>
      <c r="J52" s="22">
        <v>580</v>
      </c>
      <c r="K52" s="22"/>
      <c r="L52" s="22">
        <v>4043</v>
      </c>
      <c r="M52" s="22"/>
      <c r="N52" s="22">
        <v>17921</v>
      </c>
      <c r="O52" s="22"/>
      <c r="P52" s="22">
        <v>22544</v>
      </c>
      <c r="Q52" s="22"/>
    </row>
    <row r="53" spans="1:17">
      <c r="A53" s="16">
        <v>2000</v>
      </c>
      <c r="B53" s="18">
        <v>535</v>
      </c>
      <c r="C53" s="18"/>
      <c r="D53" s="18">
        <v>3104</v>
      </c>
      <c r="E53" s="18"/>
      <c r="F53" s="18">
        <v>12131</v>
      </c>
      <c r="G53" s="18"/>
      <c r="H53" s="18">
        <v>15770</v>
      </c>
      <c r="I53" s="18"/>
      <c r="J53" s="18">
        <v>591</v>
      </c>
      <c r="K53" s="18"/>
      <c r="L53" s="18">
        <v>4103</v>
      </c>
      <c r="M53" s="18"/>
      <c r="N53" s="18">
        <v>17929</v>
      </c>
      <c r="O53" s="18"/>
      <c r="P53" s="18">
        <v>22623</v>
      </c>
      <c r="Q53" s="18"/>
    </row>
    <row r="54" spans="1:17">
      <c r="A54" s="16">
        <v>2001</v>
      </c>
      <c r="B54" s="22">
        <v>511</v>
      </c>
      <c r="C54" s="22"/>
      <c r="D54" s="22">
        <v>3100</v>
      </c>
      <c r="E54" s="22"/>
      <c r="F54" s="22">
        <v>12185</v>
      </c>
      <c r="G54" s="22"/>
      <c r="H54" s="22">
        <v>15796</v>
      </c>
      <c r="I54" s="22"/>
      <c r="J54" s="22">
        <v>583</v>
      </c>
      <c r="K54" s="22"/>
      <c r="L54" s="22">
        <v>4058</v>
      </c>
      <c r="M54" s="22"/>
      <c r="N54" s="22">
        <v>18272</v>
      </c>
      <c r="O54" s="22"/>
      <c r="P54" s="22">
        <v>22913</v>
      </c>
      <c r="Q54" s="22"/>
    </row>
    <row r="55" spans="1:17">
      <c r="A55" s="19">
        <v>2002</v>
      </c>
      <c r="B55" s="9">
        <v>490</v>
      </c>
      <c r="C55" s="9"/>
      <c r="D55" s="9">
        <v>3420</v>
      </c>
      <c r="E55" s="9"/>
      <c r="F55" s="9">
        <v>13037</v>
      </c>
      <c r="G55" s="9"/>
      <c r="H55" s="9">
        <v>16947</v>
      </c>
      <c r="I55" s="9"/>
      <c r="J55" s="9">
        <v>560</v>
      </c>
      <c r="K55" s="9"/>
      <c r="L55" s="9">
        <v>4592</v>
      </c>
      <c r="M55" s="9"/>
      <c r="N55" s="9">
        <v>20155</v>
      </c>
      <c r="O55" s="9"/>
      <c r="P55" s="9">
        <v>25307</v>
      </c>
      <c r="Q55" s="9"/>
    </row>
    <row r="56" spans="1:17">
      <c r="A56" s="19">
        <v>2003</v>
      </c>
      <c r="B56" s="21">
        <v>460</v>
      </c>
      <c r="C56" s="21"/>
      <c r="D56" s="21">
        <v>3446</v>
      </c>
      <c r="E56" s="21"/>
      <c r="F56" s="21">
        <v>14459</v>
      </c>
      <c r="G56" s="21"/>
      <c r="H56" s="21">
        <v>18365</v>
      </c>
      <c r="I56" s="21"/>
      <c r="J56" s="21">
        <v>529</v>
      </c>
      <c r="K56" s="21"/>
      <c r="L56" s="21">
        <v>4664</v>
      </c>
      <c r="M56" s="21"/>
      <c r="N56" s="21">
        <v>22439</v>
      </c>
      <c r="O56" s="21"/>
      <c r="P56" s="21">
        <v>27632</v>
      </c>
      <c r="Q56" s="21"/>
    </row>
    <row r="57" spans="1:17">
      <c r="A57" s="19">
        <v>2004</v>
      </c>
      <c r="B57" s="21">
        <v>430</v>
      </c>
      <c r="C57" s="21"/>
      <c r="D57" s="21">
        <v>3082</v>
      </c>
      <c r="E57" s="21"/>
      <c r="F57" s="21">
        <v>14517</v>
      </c>
      <c r="G57" s="21"/>
      <c r="H57" s="21">
        <v>18029</v>
      </c>
      <c r="I57" s="21"/>
      <c r="J57" s="21">
        <v>480</v>
      </c>
      <c r="K57" s="21"/>
      <c r="L57" s="21">
        <v>4022</v>
      </c>
      <c r="M57" s="21"/>
      <c r="N57" s="21">
        <v>22560</v>
      </c>
      <c r="O57" s="21"/>
      <c r="P57" s="21">
        <v>27062</v>
      </c>
      <c r="Q57" s="21"/>
    </row>
    <row r="58" spans="1:17">
      <c r="A58" s="19">
        <v>2005</v>
      </c>
      <c r="B58" s="9">
        <v>406</v>
      </c>
      <c r="C58" s="9"/>
      <c r="D58" s="9">
        <v>3004</v>
      </c>
      <c r="E58" s="9"/>
      <c r="F58" s="9">
        <v>14684</v>
      </c>
      <c r="G58" s="9"/>
      <c r="H58" s="9">
        <v>18094</v>
      </c>
      <c r="I58" s="9"/>
      <c r="J58" s="9">
        <v>440</v>
      </c>
      <c r="K58" s="9"/>
      <c r="L58" s="9">
        <v>3915</v>
      </c>
      <c r="M58" s="9"/>
      <c r="N58" s="9">
        <v>22544</v>
      </c>
      <c r="O58" s="9"/>
      <c r="P58" s="9">
        <v>26899</v>
      </c>
      <c r="Q58" s="9"/>
    </row>
    <row r="59" spans="1:17">
      <c r="A59" s="19">
        <v>2006</v>
      </c>
      <c r="B59" s="9">
        <v>404</v>
      </c>
      <c r="C59" s="9"/>
      <c r="D59" s="9">
        <v>3002</v>
      </c>
      <c r="E59" s="9"/>
      <c r="F59" s="9">
        <v>14807</v>
      </c>
      <c r="G59" s="9"/>
      <c r="H59" s="9">
        <v>18213</v>
      </c>
      <c r="I59" s="9"/>
      <c r="J59" s="9">
        <v>445</v>
      </c>
      <c r="K59" s="9"/>
      <c r="L59" s="9">
        <v>3959</v>
      </c>
      <c r="M59" s="9"/>
      <c r="N59" s="9">
        <v>22677</v>
      </c>
      <c r="O59" s="9"/>
      <c r="P59" s="9">
        <v>27081</v>
      </c>
      <c r="Q59" s="9"/>
    </row>
    <row r="60" spans="1:17">
      <c r="A60" s="19">
        <v>2007</v>
      </c>
      <c r="B60" s="9">
        <v>426</v>
      </c>
      <c r="C60" s="9"/>
      <c r="D60" s="9">
        <v>2979</v>
      </c>
      <c r="E60" s="9"/>
      <c r="F60" s="9">
        <v>15143</v>
      </c>
      <c r="G60" s="9"/>
      <c r="H60" s="9">
        <f>B60+D60+F60</f>
        <v>18548</v>
      </c>
      <c r="I60" s="9"/>
      <c r="J60" s="9">
        <v>471</v>
      </c>
      <c r="K60" s="9"/>
      <c r="L60" s="9">
        <v>3824</v>
      </c>
      <c r="M60" s="9"/>
      <c r="N60" s="9">
        <v>22925</v>
      </c>
      <c r="O60" s="9"/>
      <c r="P60" s="9">
        <f>J60+L60+N60</f>
        <v>27220</v>
      </c>
      <c r="Q60" s="9"/>
    </row>
    <row r="61" spans="1:17">
      <c r="A61" s="19">
        <v>2008</v>
      </c>
      <c r="B61" s="9">
        <v>355</v>
      </c>
      <c r="C61" s="9"/>
      <c r="D61" s="9">
        <v>2868</v>
      </c>
      <c r="E61" s="9"/>
      <c r="F61" s="9">
        <v>15239</v>
      </c>
      <c r="G61" s="9"/>
      <c r="H61" s="9">
        <v>18462</v>
      </c>
      <c r="I61" s="9"/>
      <c r="J61" s="9">
        <v>397</v>
      </c>
      <c r="K61" s="9"/>
      <c r="L61" s="9">
        <v>3657</v>
      </c>
      <c r="M61" s="9"/>
      <c r="N61" s="9">
        <v>22591</v>
      </c>
      <c r="O61" s="9"/>
      <c r="P61" s="9">
        <v>26645</v>
      </c>
      <c r="Q61" s="9"/>
    </row>
    <row r="62" spans="1:17">
      <c r="A62" s="19">
        <v>2009</v>
      </c>
      <c r="B62" s="9">
        <v>336</v>
      </c>
      <c r="C62" s="9"/>
      <c r="D62" s="9">
        <v>2729</v>
      </c>
      <c r="E62" s="9"/>
      <c r="F62" s="9">
        <v>14793</v>
      </c>
      <c r="G62" s="9"/>
      <c r="H62" s="9">
        <v>17858</v>
      </c>
      <c r="I62" s="9"/>
      <c r="J62" s="9">
        <v>358</v>
      </c>
      <c r="K62" s="9"/>
      <c r="L62" s="9">
        <v>3460</v>
      </c>
      <c r="M62" s="9"/>
      <c r="N62" s="9">
        <v>21821</v>
      </c>
      <c r="O62" s="9"/>
      <c r="P62" s="9">
        <v>25639</v>
      </c>
      <c r="Q62" s="9"/>
    </row>
    <row r="63" spans="1:17">
      <c r="A63" s="19">
        <v>2010</v>
      </c>
      <c r="B63" s="9">
        <v>249</v>
      </c>
      <c r="C63" s="9"/>
      <c r="D63" s="9">
        <v>2325</v>
      </c>
      <c r="E63" s="9"/>
      <c r="F63" s="9">
        <v>13930</v>
      </c>
      <c r="G63" s="9"/>
      <c r="H63" s="9">
        <v>16504</v>
      </c>
      <c r="I63" s="9"/>
      <c r="J63" s="9">
        <v>266</v>
      </c>
      <c r="K63" s="9"/>
      <c r="L63" s="9">
        <v>2888</v>
      </c>
      <c r="M63" s="9"/>
      <c r="N63" s="9">
        <v>20417</v>
      </c>
      <c r="O63" s="9"/>
      <c r="P63" s="9">
        <v>23571</v>
      </c>
      <c r="Q63" s="9"/>
    </row>
    <row r="64" spans="1:17">
      <c r="A64" s="19">
        <v>2011</v>
      </c>
      <c r="B64" s="9">
        <v>292</v>
      </c>
      <c r="C64" s="9"/>
      <c r="D64" s="9">
        <v>2502</v>
      </c>
      <c r="E64" s="9"/>
      <c r="F64" s="9">
        <v>13325</v>
      </c>
      <c r="G64" s="9"/>
      <c r="H64" s="9">
        <v>16119</v>
      </c>
      <c r="I64" s="9"/>
      <c r="J64" s="9">
        <v>319</v>
      </c>
      <c r="K64" s="9"/>
      <c r="L64" s="9">
        <v>3127</v>
      </c>
      <c r="M64" s="9"/>
      <c r="N64" s="9">
        <v>19233</v>
      </c>
      <c r="O64" s="9"/>
      <c r="P64" s="9">
        <v>22679</v>
      </c>
      <c r="Q64" s="9"/>
    </row>
    <row r="65" spans="1:19">
      <c r="A65" s="19">
        <v>2012</v>
      </c>
      <c r="B65" s="9">
        <v>258</v>
      </c>
      <c r="C65" s="258" t="s">
        <v>553</v>
      </c>
      <c r="D65" s="9">
        <v>2381</v>
      </c>
      <c r="E65" s="258" t="s">
        <v>553</v>
      </c>
      <c r="F65" s="9">
        <v>13819</v>
      </c>
      <c r="G65" s="258" t="s">
        <v>553</v>
      </c>
      <c r="H65" s="9">
        <v>16458</v>
      </c>
      <c r="I65" s="258" t="s">
        <v>553</v>
      </c>
      <c r="J65" s="9">
        <v>285</v>
      </c>
      <c r="K65" s="258" t="s">
        <v>553</v>
      </c>
      <c r="L65" s="9">
        <v>2976</v>
      </c>
      <c r="M65" s="9"/>
      <c r="N65" s="9">
        <v>19849</v>
      </c>
      <c r="O65" s="258" t="s">
        <v>553</v>
      </c>
      <c r="P65" s="9">
        <v>23110</v>
      </c>
      <c r="Q65" s="258" t="s">
        <v>553</v>
      </c>
    </row>
    <row r="66" spans="1:19">
      <c r="A66" s="19">
        <v>2013</v>
      </c>
      <c r="B66" s="9">
        <v>247</v>
      </c>
      <c r="C66" s="9"/>
      <c r="D66" s="9">
        <v>2245</v>
      </c>
      <c r="E66" s="258" t="s">
        <v>553</v>
      </c>
      <c r="F66" s="9">
        <v>12323</v>
      </c>
      <c r="G66" s="258" t="s">
        <v>553</v>
      </c>
      <c r="H66" s="9">
        <f>SUM(B66:F66)</f>
        <v>14815</v>
      </c>
      <c r="I66" s="258" t="s">
        <v>553</v>
      </c>
      <c r="J66" s="21">
        <v>260</v>
      </c>
      <c r="K66" s="9"/>
      <c r="L66" s="9">
        <v>2721</v>
      </c>
      <c r="M66" s="258" t="s">
        <v>553</v>
      </c>
      <c r="N66" s="9">
        <v>17541</v>
      </c>
      <c r="O66" s="258" t="s">
        <v>553</v>
      </c>
      <c r="P66" s="9">
        <f>SUM(J66:N66)</f>
        <v>20522</v>
      </c>
      <c r="Q66" s="258" t="s">
        <v>553</v>
      </c>
    </row>
    <row r="67" spans="1:19">
      <c r="A67" s="19">
        <v>2014</v>
      </c>
      <c r="B67" s="9">
        <v>254</v>
      </c>
      <c r="C67" s="9"/>
      <c r="D67" s="9">
        <v>1930</v>
      </c>
      <c r="E67" s="258" t="s">
        <v>553</v>
      </c>
      <c r="F67" s="9">
        <v>10742</v>
      </c>
      <c r="G67" s="258" t="s">
        <v>553</v>
      </c>
      <c r="H67" s="9">
        <f>SUM(B67:F67)</f>
        <v>12926</v>
      </c>
      <c r="I67" s="258" t="s">
        <v>553</v>
      </c>
      <c r="J67" s="9">
        <v>270</v>
      </c>
      <c r="K67" s="9"/>
      <c r="L67" s="9">
        <v>2395</v>
      </c>
      <c r="M67" s="258" t="s">
        <v>553</v>
      </c>
      <c r="N67" s="9">
        <v>15130</v>
      </c>
      <c r="O67" s="258" t="s">
        <v>553</v>
      </c>
      <c r="P67" s="9">
        <f>SUM(J67:N67)</f>
        <v>17795</v>
      </c>
      <c r="Q67" s="258" t="s">
        <v>553</v>
      </c>
    </row>
    <row r="68" spans="1:19">
      <c r="A68" s="19">
        <v>2015</v>
      </c>
      <c r="B68" s="9">
        <v>240</v>
      </c>
      <c r="C68" s="9"/>
      <c r="D68" s="9">
        <v>2012</v>
      </c>
      <c r="E68" s="258"/>
      <c r="F68" s="9">
        <v>12420</v>
      </c>
      <c r="G68" s="258"/>
      <c r="H68" s="9">
        <v>14672</v>
      </c>
      <c r="I68" s="258"/>
      <c r="J68" s="9">
        <v>259</v>
      </c>
      <c r="K68" s="9"/>
      <c r="L68" s="9">
        <v>2445</v>
      </c>
      <c r="M68" s="258"/>
      <c r="N68" s="9">
        <v>17198</v>
      </c>
      <c r="O68" s="258"/>
      <c r="P68" s="9">
        <v>19902</v>
      </c>
      <c r="Q68" s="258"/>
    </row>
    <row r="69" spans="1:19">
      <c r="A69" s="19">
        <v>2016</v>
      </c>
      <c r="B69" s="9">
        <v>243</v>
      </c>
      <c r="C69" s="9"/>
      <c r="D69" s="9">
        <v>1947</v>
      </c>
      <c r="E69" s="258"/>
      <c r="F69" s="9">
        <v>11861</v>
      </c>
      <c r="G69" s="258"/>
      <c r="H69" s="9">
        <v>14051</v>
      </c>
      <c r="I69" s="258"/>
      <c r="J69" s="9">
        <v>270</v>
      </c>
      <c r="K69" s="9"/>
      <c r="L69" s="259">
        <v>2347</v>
      </c>
      <c r="M69" s="258"/>
      <c r="N69" s="259">
        <v>16316</v>
      </c>
      <c r="O69" s="258"/>
      <c r="P69" s="9">
        <v>18933</v>
      </c>
      <c r="Q69" s="258"/>
    </row>
    <row r="70" spans="1:19">
      <c r="A70" s="19">
        <v>2017</v>
      </c>
      <c r="B70" s="9">
        <v>233</v>
      </c>
      <c r="C70" s="9"/>
      <c r="D70" s="9">
        <v>1866</v>
      </c>
      <c r="E70" s="258"/>
      <c r="F70" s="9">
        <v>12750</v>
      </c>
      <c r="G70" s="258"/>
      <c r="H70" s="9">
        <v>14849</v>
      </c>
      <c r="I70" s="258"/>
      <c r="J70" s="9">
        <v>252</v>
      </c>
      <c r="K70" s="258" t="s">
        <v>553</v>
      </c>
      <c r="L70" s="259">
        <v>2275</v>
      </c>
      <c r="M70" s="258"/>
      <c r="N70" s="259">
        <v>17387</v>
      </c>
      <c r="O70" s="258"/>
      <c r="P70" s="9">
        <v>19914</v>
      </c>
      <c r="Q70" s="258" t="s">
        <v>553</v>
      </c>
    </row>
    <row r="71" spans="1:19">
      <c r="A71" s="19">
        <v>2018</v>
      </c>
      <c r="B71" s="9">
        <v>298</v>
      </c>
      <c r="C71" s="9"/>
      <c r="D71" s="9">
        <v>1803</v>
      </c>
      <c r="E71" s="258"/>
      <c r="F71" s="9">
        <v>12132</v>
      </c>
      <c r="G71" s="258"/>
      <c r="H71" s="9">
        <v>14233</v>
      </c>
      <c r="I71" s="258"/>
      <c r="J71" s="9">
        <v>324</v>
      </c>
      <c r="K71" s="9"/>
      <c r="L71" s="259">
        <v>2195</v>
      </c>
      <c r="M71" s="258"/>
      <c r="N71" s="259">
        <v>16306</v>
      </c>
      <c r="O71" s="258"/>
      <c r="P71" s="9">
        <v>18825</v>
      </c>
      <c r="Q71" s="258"/>
    </row>
    <row r="72" spans="1:19">
      <c r="A72" s="19">
        <v>2019</v>
      </c>
      <c r="B72" s="9">
        <v>200</v>
      </c>
      <c r="C72" s="9"/>
      <c r="D72" s="9">
        <v>1634</v>
      </c>
      <c r="E72" s="258"/>
      <c r="F72" s="9">
        <v>11850</v>
      </c>
      <c r="G72" s="258"/>
      <c r="H72" s="9">
        <v>13684</v>
      </c>
      <c r="I72" s="258"/>
      <c r="J72" s="9">
        <v>221</v>
      </c>
      <c r="K72" s="9"/>
      <c r="L72" s="259">
        <v>1951</v>
      </c>
      <c r="M72" s="258"/>
      <c r="N72" s="259">
        <v>15768</v>
      </c>
      <c r="O72" s="258"/>
      <c r="P72" s="9">
        <v>17940</v>
      </c>
      <c r="Q72" s="258"/>
    </row>
    <row r="73" spans="1:19">
      <c r="A73" s="19">
        <v>2020</v>
      </c>
      <c r="B73" s="9">
        <v>189</v>
      </c>
      <c r="C73" s="9"/>
      <c r="D73" s="9">
        <v>1426</v>
      </c>
      <c r="E73" s="258"/>
      <c r="F73" s="9">
        <v>10628</v>
      </c>
      <c r="G73" s="258"/>
      <c r="H73" s="9">
        <v>12243</v>
      </c>
      <c r="I73" s="258"/>
      <c r="J73" s="9">
        <v>204</v>
      </c>
      <c r="K73" s="9"/>
      <c r="L73" s="259">
        <v>1645</v>
      </c>
      <c r="M73" s="258"/>
      <c r="N73" s="259">
        <v>13709</v>
      </c>
      <c r="O73" s="258"/>
      <c r="P73" s="9">
        <v>15558</v>
      </c>
      <c r="Q73" s="258"/>
    </row>
    <row r="74" spans="1:19">
      <c r="A74" s="19">
        <v>2021</v>
      </c>
      <c r="B74" s="9">
        <v>194</v>
      </c>
      <c r="C74" s="9"/>
      <c r="D74" s="9">
        <v>1483</v>
      </c>
      <c r="E74" s="258"/>
      <c r="F74" s="9">
        <v>10948</v>
      </c>
      <c r="G74" s="258"/>
      <c r="H74" s="9">
        <v>12625</v>
      </c>
      <c r="I74" s="258"/>
      <c r="J74" s="9">
        <v>210</v>
      </c>
      <c r="K74" s="9"/>
      <c r="L74" s="259">
        <v>1718</v>
      </c>
      <c r="M74" s="258"/>
      <c r="N74" s="259">
        <v>14219</v>
      </c>
      <c r="O74" s="258"/>
      <c r="P74" s="9">
        <v>16147</v>
      </c>
      <c r="Q74" s="258"/>
    </row>
    <row r="75" spans="1:19">
      <c r="A75" s="19">
        <v>2022</v>
      </c>
      <c r="B75" s="9">
        <v>208</v>
      </c>
      <c r="C75" s="9"/>
      <c r="D75" s="9">
        <v>1671</v>
      </c>
      <c r="E75" s="258"/>
      <c r="F75" s="9">
        <v>10729</v>
      </c>
      <c r="G75" s="258"/>
      <c r="H75" s="9">
        <v>12608</v>
      </c>
      <c r="I75" s="258"/>
      <c r="J75" s="9">
        <v>227</v>
      </c>
      <c r="K75" s="9"/>
      <c r="L75" s="259">
        <v>1891</v>
      </c>
      <c r="M75" s="258"/>
      <c r="N75" s="259">
        <v>13370</v>
      </c>
      <c r="O75" s="258"/>
      <c r="P75" s="9">
        <v>15488</v>
      </c>
      <c r="Q75" s="258"/>
      <c r="R75" s="9"/>
      <c r="S75" s="9"/>
    </row>
    <row r="76" spans="1:19" ht="11.25" customHeight="1">
      <c r="J76" s="9"/>
      <c r="L76" s="9"/>
      <c r="P76" s="112"/>
    </row>
    <row r="77" spans="1:19">
      <c r="H77" s="9"/>
    </row>
  </sheetData>
  <pageMargins left="0.74803149606299213" right="0.74803149606299213" top="0.98425196850393704" bottom="0.98425196850393704" header="0.51181102362204722" footer="0.51181102362204722"/>
  <pageSetup paperSize="9" scale="73"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10"/>
  <dimension ref="A1:O218"/>
  <sheetViews>
    <sheetView zoomScaleNormal="100" zoomScaleSheetLayoutView="100" workbookViewId="0">
      <pane ySplit="9" topLeftCell="A172" activePane="bottomLeft" state="frozen"/>
      <selection activeCell="AE66" sqref="AE66:AE67"/>
      <selection pane="bottomLeft"/>
    </sheetView>
  </sheetViews>
  <sheetFormatPr defaultColWidth="9.140625" defaultRowHeight="11.25"/>
  <cols>
    <col min="1" max="1" width="11" style="2" customWidth="1"/>
    <col min="2" max="2" width="7.85546875" style="2" bestFit="1" customWidth="1"/>
    <col min="3" max="3" width="1.140625" style="2" customWidth="1"/>
    <col min="4" max="4" width="11.140625" style="2" bestFit="1" customWidth="1"/>
    <col min="5" max="5" width="1.140625" style="2" customWidth="1"/>
    <col min="6" max="6" width="10" style="2" bestFit="1" customWidth="1"/>
    <col min="7" max="7" width="11.140625" style="2" bestFit="1" customWidth="1"/>
    <col min="8" max="8" width="10.28515625" style="2" customWidth="1"/>
    <col min="9" max="9" width="8.28515625" style="2" bestFit="1" customWidth="1"/>
    <col min="10" max="10" width="1.140625" style="2" customWidth="1"/>
    <col min="11" max="11" width="10.7109375" style="2" customWidth="1"/>
    <col min="12" max="12" width="1.140625" style="2" customWidth="1"/>
    <col min="13" max="13" width="5.5703125" style="2" customWidth="1"/>
    <col min="14" max="14" width="7.140625" style="2" customWidth="1"/>
    <col min="15" max="15" width="1.140625" style="2" customWidth="1"/>
    <col min="16" max="16384" width="9.140625" style="2"/>
  </cols>
  <sheetData>
    <row r="1" spans="1:14" s="3" customFormat="1">
      <c r="A1" s="3" t="s">
        <v>593</v>
      </c>
    </row>
    <row r="2" spans="1:14" s="3" customFormat="1">
      <c r="A2" s="3" t="s">
        <v>723</v>
      </c>
    </row>
    <row r="3" spans="1:14">
      <c r="A3" s="7" t="s">
        <v>594</v>
      </c>
      <c r="B3" s="3"/>
      <c r="C3" s="3"/>
      <c r="D3" s="3"/>
      <c r="E3" s="3"/>
      <c r="F3" s="3"/>
      <c r="G3" s="3"/>
      <c r="H3" s="3"/>
      <c r="I3" s="3"/>
      <c r="J3" s="3"/>
      <c r="K3" s="3"/>
      <c r="L3" s="3"/>
      <c r="M3" s="3"/>
      <c r="N3" s="3"/>
    </row>
    <row r="4" spans="1:14">
      <c r="A4" s="7" t="s">
        <v>724</v>
      </c>
      <c r="B4" s="3"/>
      <c r="C4" s="3"/>
      <c r="D4" s="3"/>
      <c r="E4" s="3"/>
      <c r="F4" s="3"/>
      <c r="G4" s="3"/>
      <c r="H4" s="3"/>
      <c r="I4" s="3"/>
      <c r="J4" s="3"/>
      <c r="K4" s="3"/>
      <c r="L4" s="3"/>
      <c r="M4" s="3"/>
      <c r="N4" s="3"/>
    </row>
    <row r="5" spans="1:14">
      <c r="A5" s="4"/>
      <c r="B5" s="4"/>
      <c r="C5" s="4"/>
      <c r="D5" s="4"/>
      <c r="E5" s="4"/>
      <c r="F5" s="4"/>
      <c r="G5" s="4"/>
      <c r="H5" s="4"/>
      <c r="I5" s="4"/>
      <c r="J5" s="4"/>
      <c r="K5" s="4"/>
      <c r="L5" s="4"/>
      <c r="M5" s="4"/>
      <c r="N5" s="4"/>
    </row>
    <row r="6" spans="1:14">
      <c r="A6" s="3" t="s">
        <v>33</v>
      </c>
      <c r="B6" s="3" t="s">
        <v>34</v>
      </c>
      <c r="C6" s="3"/>
      <c r="D6" s="3"/>
      <c r="E6" s="3"/>
      <c r="F6" s="3" t="s">
        <v>35</v>
      </c>
      <c r="G6" s="3"/>
      <c r="H6" s="3" t="s">
        <v>497</v>
      </c>
      <c r="I6" s="3" t="s">
        <v>499</v>
      </c>
      <c r="J6" s="3"/>
      <c r="K6" s="3" t="s">
        <v>155</v>
      </c>
      <c r="L6" s="3"/>
      <c r="M6" s="3" t="s">
        <v>36</v>
      </c>
      <c r="N6" s="3" t="s">
        <v>144</v>
      </c>
    </row>
    <row r="7" spans="1:14">
      <c r="A7" s="7" t="s">
        <v>37</v>
      </c>
      <c r="B7" s="8" t="s">
        <v>38</v>
      </c>
      <c r="C7" s="8"/>
      <c r="D7" s="4"/>
      <c r="E7" s="4"/>
      <c r="F7" s="8" t="s">
        <v>39</v>
      </c>
      <c r="G7" s="4"/>
      <c r="H7" s="7" t="s">
        <v>40</v>
      </c>
      <c r="I7" s="7" t="s">
        <v>500</v>
      </c>
      <c r="J7" s="7"/>
      <c r="K7" s="7" t="s">
        <v>92</v>
      </c>
      <c r="L7" s="7"/>
      <c r="M7" s="7" t="s">
        <v>207</v>
      </c>
      <c r="N7" s="7" t="s">
        <v>93</v>
      </c>
    </row>
    <row r="8" spans="1:14">
      <c r="A8" s="3"/>
      <c r="B8" s="3" t="s">
        <v>41</v>
      </c>
      <c r="C8" s="3"/>
      <c r="D8" s="3" t="s">
        <v>42</v>
      </c>
      <c r="E8" s="3"/>
      <c r="F8" s="3" t="s">
        <v>41</v>
      </c>
      <c r="G8" s="3" t="s">
        <v>42</v>
      </c>
      <c r="H8" s="7" t="s">
        <v>498</v>
      </c>
      <c r="I8" s="3"/>
      <c r="J8" s="3"/>
      <c r="K8" s="3"/>
      <c r="L8" s="3"/>
      <c r="M8" s="3"/>
      <c r="N8" s="3"/>
    </row>
    <row r="9" spans="1:14">
      <c r="A9" s="4"/>
      <c r="B9" s="8" t="s">
        <v>43</v>
      </c>
      <c r="C9" s="8"/>
      <c r="D9" s="8" t="s">
        <v>44</v>
      </c>
      <c r="E9" s="8"/>
      <c r="F9" s="8" t="s">
        <v>43</v>
      </c>
      <c r="G9" s="8" t="s">
        <v>44</v>
      </c>
      <c r="H9" s="174"/>
      <c r="I9" s="4"/>
      <c r="J9" s="4"/>
      <c r="K9" s="4"/>
      <c r="L9" s="4"/>
      <c r="M9" s="4"/>
      <c r="N9" s="4"/>
    </row>
    <row r="10" spans="1:14" s="3" customFormat="1">
      <c r="A10" s="2"/>
      <c r="B10" s="2"/>
      <c r="C10" s="2"/>
      <c r="D10" s="2"/>
      <c r="E10" s="2"/>
      <c r="F10" s="2"/>
      <c r="G10" s="2"/>
      <c r="H10" s="2"/>
      <c r="I10" s="2"/>
      <c r="J10" s="2"/>
      <c r="K10" s="2"/>
      <c r="L10" s="2"/>
      <c r="M10" s="2"/>
      <c r="N10" s="2"/>
    </row>
    <row r="11" spans="1:14">
      <c r="A11" s="175" t="s">
        <v>9</v>
      </c>
      <c r="B11" s="15"/>
      <c r="C11" s="15"/>
    </row>
    <row r="12" spans="1:14">
      <c r="A12" s="16">
        <v>1960</v>
      </c>
      <c r="B12" s="15">
        <v>180</v>
      </c>
      <c r="C12" s="15"/>
      <c r="D12" s="15">
        <v>159</v>
      </c>
      <c r="E12" s="15"/>
      <c r="F12" s="15">
        <v>66</v>
      </c>
      <c r="G12" s="15">
        <v>12</v>
      </c>
      <c r="H12" s="15">
        <v>130</v>
      </c>
      <c r="I12" s="15">
        <v>171</v>
      </c>
      <c r="J12" s="15"/>
      <c r="K12" s="15">
        <v>272</v>
      </c>
      <c r="L12" s="15"/>
      <c r="M12" s="15">
        <v>46</v>
      </c>
      <c r="N12" s="17">
        <v>1036</v>
      </c>
    </row>
    <row r="13" spans="1:14">
      <c r="A13" s="16">
        <v>1961</v>
      </c>
      <c r="B13" s="15">
        <v>192</v>
      </c>
      <c r="C13" s="15"/>
      <c r="D13" s="15">
        <v>176</v>
      </c>
      <c r="E13" s="15"/>
      <c r="F13" s="15">
        <v>58</v>
      </c>
      <c r="G13" s="15">
        <v>6</v>
      </c>
      <c r="H13" s="15">
        <v>139</v>
      </c>
      <c r="I13" s="15">
        <v>168</v>
      </c>
      <c r="J13" s="15"/>
      <c r="K13" s="15">
        <v>281</v>
      </c>
      <c r="L13" s="15"/>
      <c r="M13" s="15">
        <v>63</v>
      </c>
      <c r="N13" s="17">
        <v>1083</v>
      </c>
    </row>
    <row r="14" spans="1:14">
      <c r="A14" s="16">
        <v>1962</v>
      </c>
      <c r="B14" s="15">
        <v>244</v>
      </c>
      <c r="C14" s="15"/>
      <c r="D14" s="15">
        <v>220</v>
      </c>
      <c r="E14" s="15"/>
      <c r="F14" s="15">
        <v>38</v>
      </c>
      <c r="G14" s="15">
        <v>8</v>
      </c>
      <c r="H14" s="15">
        <v>131</v>
      </c>
      <c r="I14" s="15">
        <v>157</v>
      </c>
      <c r="J14" s="15"/>
      <c r="K14" s="15">
        <v>281</v>
      </c>
      <c r="L14" s="15"/>
      <c r="M14" s="15">
        <v>44</v>
      </c>
      <c r="N14" s="17">
        <v>1123</v>
      </c>
    </row>
    <row r="15" spans="1:14">
      <c r="A15" s="16">
        <v>1963</v>
      </c>
      <c r="B15" s="15">
        <v>276</v>
      </c>
      <c r="C15" s="15"/>
      <c r="D15" s="15">
        <v>217</v>
      </c>
      <c r="E15" s="15"/>
      <c r="F15" s="15">
        <v>45</v>
      </c>
      <c r="G15" s="15">
        <v>4</v>
      </c>
      <c r="H15" s="15">
        <v>132</v>
      </c>
      <c r="I15" s="15">
        <v>164</v>
      </c>
      <c r="J15" s="15"/>
      <c r="K15" s="15">
        <v>336</v>
      </c>
      <c r="L15" s="15"/>
      <c r="M15" s="15">
        <v>43</v>
      </c>
      <c r="N15" s="17">
        <v>1217</v>
      </c>
    </row>
    <row r="16" spans="1:14">
      <c r="A16" s="16">
        <v>1964</v>
      </c>
      <c r="B16" s="15">
        <v>345</v>
      </c>
      <c r="C16" s="15"/>
      <c r="D16" s="15">
        <v>265</v>
      </c>
      <c r="E16" s="15"/>
      <c r="F16" s="15">
        <v>37</v>
      </c>
      <c r="G16" s="15">
        <v>3</v>
      </c>
      <c r="H16" s="15">
        <v>118</v>
      </c>
      <c r="I16" s="15">
        <v>175</v>
      </c>
      <c r="J16" s="15"/>
      <c r="K16" s="15">
        <v>325</v>
      </c>
      <c r="L16" s="15"/>
      <c r="M16" s="15">
        <v>40</v>
      </c>
      <c r="N16" s="17">
        <v>1308</v>
      </c>
    </row>
    <row r="17" spans="1:14">
      <c r="A17" s="16">
        <v>1965</v>
      </c>
      <c r="B17" s="15">
        <v>334</v>
      </c>
      <c r="C17" s="15"/>
      <c r="D17" s="15">
        <v>273</v>
      </c>
      <c r="E17" s="15"/>
      <c r="F17" s="15">
        <v>35</v>
      </c>
      <c r="G17" s="15">
        <v>3</v>
      </c>
      <c r="H17" s="15">
        <v>125</v>
      </c>
      <c r="I17" s="15">
        <v>171</v>
      </c>
      <c r="J17" s="15"/>
      <c r="K17" s="15">
        <v>327</v>
      </c>
      <c r="L17" s="15"/>
      <c r="M17" s="15">
        <v>45</v>
      </c>
      <c r="N17" s="17">
        <v>1313</v>
      </c>
    </row>
    <row r="18" spans="1:14">
      <c r="A18" s="176" t="s">
        <v>501</v>
      </c>
      <c r="B18" s="15">
        <v>353</v>
      </c>
      <c r="C18" s="15"/>
      <c r="D18" s="15">
        <v>321</v>
      </c>
      <c r="E18" s="15"/>
      <c r="F18" s="15">
        <v>26</v>
      </c>
      <c r="G18" s="15">
        <v>5</v>
      </c>
      <c r="H18" s="15">
        <v>120</v>
      </c>
      <c r="I18" s="15">
        <v>152</v>
      </c>
      <c r="J18" s="15"/>
      <c r="K18" s="15">
        <v>297</v>
      </c>
      <c r="L18" s="15"/>
      <c r="M18" s="15">
        <v>39</v>
      </c>
      <c r="N18" s="17">
        <v>1313</v>
      </c>
    </row>
    <row r="19" spans="1:14">
      <c r="A19" s="16">
        <v>1967</v>
      </c>
      <c r="B19" s="15">
        <v>325</v>
      </c>
      <c r="C19" s="15"/>
      <c r="D19" s="15">
        <v>275</v>
      </c>
      <c r="E19" s="15"/>
      <c r="F19" s="15">
        <v>30</v>
      </c>
      <c r="G19" s="15">
        <v>3</v>
      </c>
      <c r="H19" s="15">
        <v>84</v>
      </c>
      <c r="I19" s="15">
        <v>128</v>
      </c>
      <c r="J19" s="15"/>
      <c r="K19" s="15">
        <v>195</v>
      </c>
      <c r="L19" s="15"/>
      <c r="M19" s="15">
        <v>37</v>
      </c>
      <c r="N19" s="17">
        <v>1077</v>
      </c>
    </row>
    <row r="20" spans="1:14">
      <c r="A20" s="16">
        <v>1968</v>
      </c>
      <c r="B20" s="15">
        <v>367</v>
      </c>
      <c r="C20" s="15"/>
      <c r="D20" s="15">
        <v>304</v>
      </c>
      <c r="E20" s="15"/>
      <c r="F20" s="15">
        <v>27</v>
      </c>
      <c r="G20" s="15">
        <v>9</v>
      </c>
      <c r="H20" s="15">
        <v>111</v>
      </c>
      <c r="I20" s="15">
        <v>152</v>
      </c>
      <c r="J20" s="15"/>
      <c r="K20" s="15">
        <v>260</v>
      </c>
      <c r="L20" s="15"/>
      <c r="M20" s="15">
        <v>32</v>
      </c>
      <c r="N20" s="17">
        <v>1262</v>
      </c>
    </row>
    <row r="21" spans="1:14">
      <c r="A21" s="16">
        <v>1969</v>
      </c>
      <c r="B21" s="15">
        <v>376</v>
      </c>
      <c r="C21" s="15"/>
      <c r="D21" s="15">
        <v>274</v>
      </c>
      <c r="E21" s="15"/>
      <c r="F21" s="15">
        <v>44</v>
      </c>
      <c r="G21" s="15">
        <v>8</v>
      </c>
      <c r="H21" s="15">
        <v>120</v>
      </c>
      <c r="I21" s="15">
        <v>169</v>
      </c>
      <c r="J21" s="15"/>
      <c r="K21" s="15">
        <v>255</v>
      </c>
      <c r="L21" s="15"/>
      <c r="M21" s="15">
        <v>29</v>
      </c>
      <c r="N21" s="17">
        <v>1275</v>
      </c>
    </row>
    <row r="22" spans="1:14">
      <c r="A22" s="16">
        <v>1970</v>
      </c>
      <c r="B22" s="15">
        <v>393</v>
      </c>
      <c r="C22" s="15"/>
      <c r="D22" s="15">
        <v>275</v>
      </c>
      <c r="E22" s="15"/>
      <c r="F22" s="15">
        <v>40</v>
      </c>
      <c r="G22" s="15">
        <v>13</v>
      </c>
      <c r="H22" s="15">
        <v>108</v>
      </c>
      <c r="I22" s="15">
        <v>141</v>
      </c>
      <c r="J22" s="15"/>
      <c r="K22" s="15">
        <v>308</v>
      </c>
      <c r="L22" s="15"/>
      <c r="M22" s="15">
        <v>29</v>
      </c>
      <c r="N22" s="17">
        <v>1307</v>
      </c>
    </row>
    <row r="23" spans="1:14">
      <c r="A23" s="16">
        <v>1971</v>
      </c>
      <c r="B23" s="15">
        <v>391</v>
      </c>
      <c r="C23" s="15"/>
      <c r="D23" s="15">
        <v>278</v>
      </c>
      <c r="E23" s="15"/>
      <c r="F23" s="15">
        <v>43</v>
      </c>
      <c r="G23" s="15">
        <v>9</v>
      </c>
      <c r="H23" s="15">
        <v>115</v>
      </c>
      <c r="I23" s="15">
        <v>118</v>
      </c>
      <c r="J23" s="15"/>
      <c r="K23" s="15">
        <v>243</v>
      </c>
      <c r="L23" s="15"/>
      <c r="M23" s="15">
        <v>16</v>
      </c>
      <c r="N23" s="17">
        <v>1213</v>
      </c>
    </row>
    <row r="24" spans="1:14">
      <c r="A24" s="16">
        <v>1972</v>
      </c>
      <c r="B24" s="15">
        <v>385</v>
      </c>
      <c r="C24" s="15"/>
      <c r="D24" s="15">
        <v>260</v>
      </c>
      <c r="E24" s="15"/>
      <c r="F24" s="15">
        <v>57</v>
      </c>
      <c r="G24" s="15">
        <v>9</v>
      </c>
      <c r="H24" s="15">
        <v>101</v>
      </c>
      <c r="I24" s="15">
        <v>138</v>
      </c>
      <c r="J24" s="15"/>
      <c r="K24" s="15">
        <v>226</v>
      </c>
      <c r="L24" s="15"/>
      <c r="M24" s="15">
        <v>18</v>
      </c>
      <c r="N24" s="17">
        <v>1194</v>
      </c>
    </row>
    <row r="25" spans="1:14">
      <c r="A25" s="16">
        <v>1973</v>
      </c>
      <c r="B25" s="15">
        <v>385</v>
      </c>
      <c r="C25" s="15"/>
      <c r="D25" s="15">
        <v>264</v>
      </c>
      <c r="E25" s="15"/>
      <c r="F25" s="15">
        <v>33</v>
      </c>
      <c r="G25" s="15">
        <v>7</v>
      </c>
      <c r="H25" s="15">
        <v>100</v>
      </c>
      <c r="I25" s="15">
        <v>144</v>
      </c>
      <c r="J25" s="15"/>
      <c r="K25" s="15">
        <v>231</v>
      </c>
      <c r="L25" s="15"/>
      <c r="M25" s="15">
        <v>13</v>
      </c>
      <c r="N25" s="17">
        <v>1177</v>
      </c>
    </row>
    <row r="26" spans="1:14">
      <c r="A26" s="16">
        <v>1974</v>
      </c>
      <c r="B26" s="15">
        <v>362</v>
      </c>
      <c r="C26" s="15"/>
      <c r="D26" s="15">
        <v>257</v>
      </c>
      <c r="E26" s="15"/>
      <c r="F26" s="15">
        <v>64</v>
      </c>
      <c r="G26" s="15">
        <v>8</v>
      </c>
      <c r="H26" s="15">
        <v>92</v>
      </c>
      <c r="I26" s="15">
        <v>139</v>
      </c>
      <c r="J26" s="15"/>
      <c r="K26" s="15">
        <v>247</v>
      </c>
      <c r="L26" s="15"/>
      <c r="M26" s="15">
        <v>28</v>
      </c>
      <c r="N26" s="17">
        <v>1197</v>
      </c>
    </row>
    <row r="27" spans="1:14">
      <c r="A27" s="16">
        <v>1975</v>
      </c>
      <c r="B27" s="15">
        <v>367</v>
      </c>
      <c r="C27" s="15"/>
      <c r="D27" s="15">
        <v>253</v>
      </c>
      <c r="E27" s="15"/>
      <c r="F27" s="15">
        <v>35</v>
      </c>
      <c r="G27" s="15">
        <v>6</v>
      </c>
      <c r="H27" s="15">
        <v>91</v>
      </c>
      <c r="I27" s="15">
        <v>147</v>
      </c>
      <c r="J27" s="15"/>
      <c r="K27" s="15">
        <v>240</v>
      </c>
      <c r="L27" s="15"/>
      <c r="M27" s="15">
        <v>33</v>
      </c>
      <c r="N27" s="17">
        <v>1172</v>
      </c>
    </row>
    <row r="28" spans="1:14">
      <c r="A28" s="16">
        <v>1976</v>
      </c>
      <c r="B28" s="15">
        <v>364</v>
      </c>
      <c r="C28" s="15"/>
      <c r="D28" s="15">
        <v>305</v>
      </c>
      <c r="E28" s="15"/>
      <c r="F28" s="15">
        <v>25</v>
      </c>
      <c r="G28" s="15">
        <v>4</v>
      </c>
      <c r="H28" s="15">
        <v>73</v>
      </c>
      <c r="I28" s="15">
        <v>127</v>
      </c>
      <c r="J28" s="15"/>
      <c r="K28" s="15">
        <v>247</v>
      </c>
      <c r="L28" s="15"/>
      <c r="M28" s="15">
        <v>23</v>
      </c>
      <c r="N28" s="17">
        <v>1168</v>
      </c>
    </row>
    <row r="29" spans="1:14">
      <c r="A29" s="16">
        <v>1977</v>
      </c>
      <c r="B29" s="15">
        <v>383</v>
      </c>
      <c r="C29" s="15"/>
      <c r="D29" s="15">
        <v>225</v>
      </c>
      <c r="E29" s="15"/>
      <c r="F29" s="15">
        <v>25</v>
      </c>
      <c r="G29" s="15">
        <v>4</v>
      </c>
      <c r="H29" s="15">
        <v>73</v>
      </c>
      <c r="I29" s="15">
        <v>121</v>
      </c>
      <c r="J29" s="15"/>
      <c r="K29" s="15">
        <v>181</v>
      </c>
      <c r="L29" s="15"/>
      <c r="M29" s="15">
        <v>19</v>
      </c>
      <c r="N29" s="17">
        <v>1031</v>
      </c>
    </row>
    <row r="30" spans="1:14">
      <c r="A30" s="16">
        <v>1978</v>
      </c>
      <c r="B30" s="15">
        <v>360</v>
      </c>
      <c r="C30" s="15"/>
      <c r="D30" s="15">
        <v>240</v>
      </c>
      <c r="E30" s="15"/>
      <c r="F30" s="15">
        <v>37</v>
      </c>
      <c r="G30" s="15">
        <v>5</v>
      </c>
      <c r="H30" s="15">
        <v>78</v>
      </c>
      <c r="I30" s="15">
        <v>114</v>
      </c>
      <c r="J30" s="15"/>
      <c r="K30" s="15">
        <v>189</v>
      </c>
      <c r="L30" s="15"/>
      <c r="M30" s="15">
        <v>11</v>
      </c>
      <c r="N30" s="17">
        <v>1034</v>
      </c>
    </row>
    <row r="31" spans="1:14">
      <c r="A31" s="16">
        <v>1979</v>
      </c>
      <c r="B31" s="15">
        <v>337</v>
      </c>
      <c r="C31" s="15"/>
      <c r="D31" s="15">
        <v>216</v>
      </c>
      <c r="E31" s="15"/>
      <c r="F31" s="15">
        <v>28</v>
      </c>
      <c r="G31" s="15">
        <v>4</v>
      </c>
      <c r="H31" s="15">
        <v>50</v>
      </c>
      <c r="I31" s="15">
        <v>94</v>
      </c>
      <c r="J31" s="15"/>
      <c r="K31" s="15">
        <v>178</v>
      </c>
      <c r="L31" s="15"/>
      <c r="M31" s="15">
        <v>19</v>
      </c>
      <c r="N31" s="15">
        <v>926</v>
      </c>
    </row>
    <row r="32" spans="1:14">
      <c r="A32" s="16">
        <v>1980</v>
      </c>
      <c r="B32" s="15">
        <v>295</v>
      </c>
      <c r="C32" s="15"/>
      <c r="D32" s="15">
        <v>203</v>
      </c>
      <c r="E32" s="15"/>
      <c r="F32" s="15">
        <v>40</v>
      </c>
      <c r="G32" s="15">
        <v>3</v>
      </c>
      <c r="H32" s="15">
        <v>34</v>
      </c>
      <c r="I32" s="15">
        <v>112</v>
      </c>
      <c r="J32" s="15"/>
      <c r="K32" s="15">
        <v>133</v>
      </c>
      <c r="L32" s="15"/>
      <c r="M32" s="15">
        <v>28</v>
      </c>
      <c r="N32" s="15">
        <v>848</v>
      </c>
    </row>
    <row r="33" spans="1:14">
      <c r="A33" s="16">
        <v>1981</v>
      </c>
      <c r="B33" s="15">
        <v>277</v>
      </c>
      <c r="C33" s="15"/>
      <c r="D33" s="15">
        <v>185</v>
      </c>
      <c r="E33" s="15"/>
      <c r="F33" s="15">
        <v>46</v>
      </c>
      <c r="G33" s="15">
        <v>7</v>
      </c>
      <c r="H33" s="15">
        <v>32</v>
      </c>
      <c r="I33" s="15">
        <v>76</v>
      </c>
      <c r="J33" s="15"/>
      <c r="K33" s="15">
        <v>135</v>
      </c>
      <c r="L33" s="15"/>
      <c r="M33" s="15">
        <v>26</v>
      </c>
      <c r="N33" s="15">
        <v>784</v>
      </c>
    </row>
    <row r="34" spans="1:14">
      <c r="A34" s="16">
        <v>1982</v>
      </c>
      <c r="B34" s="15">
        <v>278</v>
      </c>
      <c r="C34" s="15"/>
      <c r="D34" s="15">
        <v>153</v>
      </c>
      <c r="E34" s="15"/>
      <c r="F34" s="15">
        <v>43</v>
      </c>
      <c r="G34" s="15">
        <v>4</v>
      </c>
      <c r="H34" s="15">
        <v>41</v>
      </c>
      <c r="I34" s="15">
        <v>82</v>
      </c>
      <c r="J34" s="15"/>
      <c r="K34" s="15">
        <v>142</v>
      </c>
      <c r="L34" s="15"/>
      <c r="M34" s="15">
        <v>15</v>
      </c>
      <c r="N34" s="15">
        <v>758</v>
      </c>
    </row>
    <row r="35" spans="1:14">
      <c r="A35" s="16">
        <v>1983</v>
      </c>
      <c r="B35" s="15">
        <v>258</v>
      </c>
      <c r="C35" s="15"/>
      <c r="D35" s="15">
        <v>151</v>
      </c>
      <c r="E35" s="15"/>
      <c r="F35" s="15">
        <v>72</v>
      </c>
      <c r="G35" s="15">
        <v>12</v>
      </c>
      <c r="H35" s="15">
        <v>31</v>
      </c>
      <c r="I35" s="15">
        <v>90</v>
      </c>
      <c r="J35" s="15"/>
      <c r="K35" s="15">
        <v>157</v>
      </c>
      <c r="L35" s="15"/>
      <c r="M35" s="15">
        <v>8</v>
      </c>
      <c r="N35" s="15">
        <v>779</v>
      </c>
    </row>
    <row r="36" spans="1:14">
      <c r="A36" s="16">
        <v>1984</v>
      </c>
      <c r="B36" s="15">
        <v>266</v>
      </c>
      <c r="C36" s="15"/>
      <c r="D36" s="15">
        <v>161</v>
      </c>
      <c r="E36" s="15"/>
      <c r="F36" s="15">
        <v>66</v>
      </c>
      <c r="G36" s="15">
        <v>9</v>
      </c>
      <c r="H36" s="15">
        <v>32</v>
      </c>
      <c r="I36" s="15">
        <v>111</v>
      </c>
      <c r="J36" s="15"/>
      <c r="K36" s="15">
        <v>152</v>
      </c>
      <c r="L36" s="15"/>
      <c r="M36" s="15">
        <v>4</v>
      </c>
      <c r="N36" s="15">
        <v>801</v>
      </c>
    </row>
    <row r="37" spans="1:14">
      <c r="A37" s="16">
        <v>1985</v>
      </c>
      <c r="B37" s="15">
        <v>306</v>
      </c>
      <c r="C37" s="15"/>
      <c r="D37" s="15">
        <v>205</v>
      </c>
      <c r="E37" s="15"/>
      <c r="F37" s="15">
        <v>51</v>
      </c>
      <c r="G37" s="15">
        <v>6</v>
      </c>
      <c r="H37" s="15">
        <v>26</v>
      </c>
      <c r="I37" s="15">
        <v>91</v>
      </c>
      <c r="J37" s="15"/>
      <c r="K37" s="15">
        <v>113</v>
      </c>
      <c r="L37" s="15"/>
      <c r="M37" s="15">
        <v>10</v>
      </c>
      <c r="N37" s="15">
        <v>808</v>
      </c>
    </row>
    <row r="38" spans="1:14">
      <c r="A38" s="16">
        <v>1986</v>
      </c>
      <c r="B38" s="15">
        <v>347</v>
      </c>
      <c r="C38" s="15"/>
      <c r="D38" s="15">
        <v>160</v>
      </c>
      <c r="E38" s="15"/>
      <c r="F38" s="15">
        <v>60</v>
      </c>
      <c r="G38" s="15">
        <v>8</v>
      </c>
      <c r="H38" s="15">
        <v>30</v>
      </c>
      <c r="I38" s="15">
        <v>85</v>
      </c>
      <c r="J38" s="15"/>
      <c r="K38" s="15">
        <v>148</v>
      </c>
      <c r="L38" s="15"/>
      <c r="M38" s="15">
        <v>6</v>
      </c>
      <c r="N38" s="15">
        <v>844</v>
      </c>
    </row>
    <row r="39" spans="1:14">
      <c r="A39" s="16">
        <v>1987</v>
      </c>
      <c r="B39" s="15">
        <v>334</v>
      </c>
      <c r="C39" s="15"/>
      <c r="D39" s="15">
        <v>162</v>
      </c>
      <c r="E39" s="15"/>
      <c r="F39" s="15">
        <v>53</v>
      </c>
      <c r="G39" s="15">
        <v>6</v>
      </c>
      <c r="H39" s="15">
        <v>24</v>
      </c>
      <c r="I39" s="15">
        <v>58</v>
      </c>
      <c r="J39" s="15"/>
      <c r="K39" s="15">
        <v>144</v>
      </c>
      <c r="L39" s="15"/>
      <c r="M39" s="15">
        <v>6</v>
      </c>
      <c r="N39" s="15">
        <v>787</v>
      </c>
    </row>
    <row r="40" spans="1:14">
      <c r="A40" s="16">
        <v>1988</v>
      </c>
      <c r="B40" s="15">
        <v>359</v>
      </c>
      <c r="C40" s="15"/>
      <c r="D40" s="15">
        <v>166</v>
      </c>
      <c r="E40" s="15"/>
      <c r="F40" s="15">
        <v>50</v>
      </c>
      <c r="G40" s="15">
        <v>7</v>
      </c>
      <c r="H40" s="15">
        <v>24</v>
      </c>
      <c r="I40" s="15">
        <v>66</v>
      </c>
      <c r="J40" s="15"/>
      <c r="K40" s="15">
        <v>136</v>
      </c>
      <c r="L40" s="15"/>
      <c r="M40" s="15">
        <v>5</v>
      </c>
      <c r="N40" s="15">
        <v>813</v>
      </c>
    </row>
    <row r="41" spans="1:14">
      <c r="A41" s="16">
        <v>1989</v>
      </c>
      <c r="B41" s="15">
        <v>377</v>
      </c>
      <c r="C41" s="15"/>
      <c r="D41" s="15">
        <v>213</v>
      </c>
      <c r="E41" s="15"/>
      <c r="F41" s="15">
        <v>35</v>
      </c>
      <c r="G41" s="15">
        <v>5</v>
      </c>
      <c r="H41" s="15">
        <v>24</v>
      </c>
      <c r="I41" s="15">
        <v>87</v>
      </c>
      <c r="J41" s="15"/>
      <c r="K41" s="15">
        <v>155</v>
      </c>
      <c r="L41" s="15"/>
      <c r="M41" s="15">
        <v>8</v>
      </c>
      <c r="N41" s="15">
        <v>904</v>
      </c>
    </row>
    <row r="42" spans="1:14">
      <c r="A42" s="16">
        <v>1990</v>
      </c>
      <c r="B42" s="15">
        <v>342</v>
      </c>
      <c r="C42" s="15"/>
      <c r="D42" s="15">
        <v>154</v>
      </c>
      <c r="E42" s="15"/>
      <c r="F42" s="15">
        <v>39</v>
      </c>
      <c r="G42" s="15">
        <v>7</v>
      </c>
      <c r="H42" s="15">
        <v>22</v>
      </c>
      <c r="I42" s="15">
        <v>68</v>
      </c>
      <c r="J42" s="15"/>
      <c r="K42" s="15">
        <v>134</v>
      </c>
      <c r="L42" s="15"/>
      <c r="M42" s="15">
        <v>6</v>
      </c>
      <c r="N42" s="15">
        <v>772</v>
      </c>
    </row>
    <row r="43" spans="1:14">
      <c r="A43" s="16">
        <v>1991</v>
      </c>
      <c r="B43" s="15">
        <v>333</v>
      </c>
      <c r="C43" s="15"/>
      <c r="D43" s="15">
        <v>157</v>
      </c>
      <c r="E43" s="15"/>
      <c r="F43" s="15">
        <v>30</v>
      </c>
      <c r="G43" s="15">
        <v>7</v>
      </c>
      <c r="H43" s="15">
        <v>12</v>
      </c>
      <c r="I43" s="15">
        <v>68</v>
      </c>
      <c r="J43" s="15"/>
      <c r="K43" s="15">
        <v>125</v>
      </c>
      <c r="L43" s="15"/>
      <c r="M43" s="15">
        <v>13</v>
      </c>
      <c r="N43" s="15">
        <v>745</v>
      </c>
    </row>
    <row r="44" spans="1:14">
      <c r="A44" s="16">
        <v>1992</v>
      </c>
      <c r="B44" s="15">
        <v>356</v>
      </c>
      <c r="C44" s="15"/>
      <c r="D44" s="15">
        <v>129</v>
      </c>
      <c r="E44" s="15"/>
      <c r="F44" s="15">
        <v>28</v>
      </c>
      <c r="G44" s="15">
        <v>5</v>
      </c>
      <c r="H44" s="15">
        <v>17</v>
      </c>
      <c r="I44" s="15">
        <v>76</v>
      </c>
      <c r="J44" s="15"/>
      <c r="K44" s="15">
        <v>138</v>
      </c>
      <c r="L44" s="15"/>
      <c r="M44" s="15">
        <v>10</v>
      </c>
      <c r="N44" s="15">
        <v>759</v>
      </c>
    </row>
    <row r="45" spans="1:14">
      <c r="A45" s="16">
        <v>1993</v>
      </c>
      <c r="B45" s="15">
        <v>294</v>
      </c>
      <c r="C45" s="15"/>
      <c r="D45" s="15">
        <v>114</v>
      </c>
      <c r="E45" s="15"/>
      <c r="F45" s="15">
        <v>38</v>
      </c>
      <c r="G45" s="15">
        <v>4</v>
      </c>
      <c r="H45" s="15">
        <v>14</v>
      </c>
      <c r="I45" s="15">
        <v>70</v>
      </c>
      <c r="J45" s="15"/>
      <c r="K45" s="15">
        <v>94</v>
      </c>
      <c r="L45" s="15"/>
      <c r="M45" s="15">
        <v>4</v>
      </c>
      <c r="N45" s="15">
        <v>632</v>
      </c>
    </row>
    <row r="46" spans="1:14">
      <c r="A46" s="16">
        <v>1994</v>
      </c>
      <c r="B46" s="15">
        <v>293</v>
      </c>
      <c r="C46" s="15"/>
      <c r="D46" s="15">
        <v>115</v>
      </c>
      <c r="E46" s="15"/>
      <c r="F46" s="15">
        <v>27</v>
      </c>
      <c r="G46" s="15">
        <v>4</v>
      </c>
      <c r="H46" s="15">
        <v>10</v>
      </c>
      <c r="I46" s="15">
        <v>52</v>
      </c>
      <c r="J46" s="15"/>
      <c r="K46" s="15">
        <v>86</v>
      </c>
      <c r="L46" s="15"/>
      <c r="M46" s="15">
        <v>2</v>
      </c>
      <c r="N46" s="15">
        <v>589</v>
      </c>
    </row>
    <row r="47" spans="1:14">
      <c r="A47" s="16">
        <v>1995</v>
      </c>
      <c r="B47" s="15">
        <v>283</v>
      </c>
      <c r="C47" s="15"/>
      <c r="D47" s="15">
        <v>111</v>
      </c>
      <c r="E47" s="15"/>
      <c r="F47" s="15">
        <v>29</v>
      </c>
      <c r="G47" s="15">
        <v>3</v>
      </c>
      <c r="H47" s="15">
        <v>9</v>
      </c>
      <c r="I47" s="15">
        <v>57</v>
      </c>
      <c r="J47" s="15"/>
      <c r="K47" s="15">
        <v>71</v>
      </c>
      <c r="L47" s="15"/>
      <c r="M47" s="15">
        <v>9</v>
      </c>
      <c r="N47" s="15">
        <v>572</v>
      </c>
    </row>
    <row r="48" spans="1:14">
      <c r="A48" s="16">
        <v>1996</v>
      </c>
      <c r="B48" s="15">
        <v>243</v>
      </c>
      <c r="C48" s="15"/>
      <c r="D48" s="15">
        <v>113</v>
      </c>
      <c r="E48" s="15"/>
      <c r="F48" s="15">
        <v>38</v>
      </c>
      <c r="G48" s="15">
        <v>2</v>
      </c>
      <c r="H48" s="15">
        <v>14</v>
      </c>
      <c r="I48" s="15">
        <v>49</v>
      </c>
      <c r="J48" s="15"/>
      <c r="K48" s="15">
        <v>74</v>
      </c>
      <c r="L48" s="15"/>
      <c r="M48" s="15">
        <v>4</v>
      </c>
      <c r="N48" s="15">
        <v>537</v>
      </c>
    </row>
    <row r="49" spans="1:14">
      <c r="A49" s="16">
        <v>1997</v>
      </c>
      <c r="B49" s="15">
        <v>273</v>
      </c>
      <c r="C49" s="15"/>
      <c r="D49" s="15">
        <v>98</v>
      </c>
      <c r="E49" s="15"/>
      <c r="F49" s="15">
        <v>33</v>
      </c>
      <c r="G49" s="15">
        <v>3</v>
      </c>
      <c r="H49" s="15">
        <v>13</v>
      </c>
      <c r="I49" s="15">
        <v>42</v>
      </c>
      <c r="J49" s="15"/>
      <c r="K49" s="15">
        <v>72</v>
      </c>
      <c r="L49" s="15"/>
      <c r="M49" s="15">
        <v>7</v>
      </c>
      <c r="N49" s="15">
        <v>541</v>
      </c>
    </row>
    <row r="50" spans="1:14">
      <c r="A50" s="16">
        <v>1998</v>
      </c>
      <c r="B50" s="15">
        <v>271</v>
      </c>
      <c r="C50" s="15"/>
      <c r="D50" s="15">
        <v>74</v>
      </c>
      <c r="E50" s="15"/>
      <c r="F50" s="15">
        <v>33</v>
      </c>
      <c r="G50" s="15">
        <v>7</v>
      </c>
      <c r="H50" s="15">
        <v>12</v>
      </c>
      <c r="I50" s="15">
        <v>58</v>
      </c>
      <c r="J50" s="15"/>
      <c r="K50" s="15">
        <v>69</v>
      </c>
      <c r="L50" s="15"/>
      <c r="M50" s="15">
        <v>7</v>
      </c>
      <c r="N50" s="15">
        <v>531</v>
      </c>
    </row>
    <row r="51" spans="1:14">
      <c r="A51" s="16">
        <v>1999</v>
      </c>
      <c r="B51" s="15">
        <v>277</v>
      </c>
      <c r="C51" s="15"/>
      <c r="D51" s="15">
        <v>115</v>
      </c>
      <c r="E51" s="15"/>
      <c r="F51" s="15">
        <v>36</v>
      </c>
      <c r="G51" s="177" t="s">
        <v>599</v>
      </c>
      <c r="H51" s="15">
        <v>12</v>
      </c>
      <c r="I51" s="15">
        <v>45</v>
      </c>
      <c r="J51" s="15"/>
      <c r="K51" s="15">
        <v>86</v>
      </c>
      <c r="L51" s="15"/>
      <c r="M51" s="15">
        <v>9</v>
      </c>
      <c r="N51" s="15">
        <v>580</v>
      </c>
    </row>
    <row r="52" spans="1:14">
      <c r="A52" s="16">
        <v>2000</v>
      </c>
      <c r="B52" s="18">
        <v>301</v>
      </c>
      <c r="C52" s="18"/>
      <c r="D52" s="18">
        <v>116</v>
      </c>
      <c r="E52" s="18"/>
      <c r="F52" s="18">
        <v>36</v>
      </c>
      <c r="G52" s="18">
        <v>3</v>
      </c>
      <c r="H52" s="18">
        <v>10</v>
      </c>
      <c r="I52" s="18">
        <v>47</v>
      </c>
      <c r="J52" s="18"/>
      <c r="K52" s="18">
        <v>73</v>
      </c>
      <c r="L52" s="18"/>
      <c r="M52" s="18">
        <v>5</v>
      </c>
      <c r="N52" s="18">
        <v>591</v>
      </c>
    </row>
    <row r="53" spans="1:14">
      <c r="A53" s="16">
        <v>2001</v>
      </c>
      <c r="B53" s="15">
        <v>278</v>
      </c>
      <c r="C53" s="15"/>
      <c r="D53" s="15">
        <v>121</v>
      </c>
      <c r="E53" s="15"/>
      <c r="F53" s="15">
        <v>35</v>
      </c>
      <c r="G53" s="15">
        <v>3</v>
      </c>
      <c r="H53" s="15">
        <v>9</v>
      </c>
      <c r="I53" s="15">
        <v>43</v>
      </c>
      <c r="J53" s="15"/>
      <c r="K53" s="15">
        <v>87</v>
      </c>
      <c r="L53" s="15"/>
      <c r="M53" s="15">
        <v>7</v>
      </c>
      <c r="N53" s="15">
        <v>583</v>
      </c>
    </row>
    <row r="54" spans="1:14">
      <c r="A54" s="19">
        <v>2002</v>
      </c>
      <c r="B54" s="2">
        <v>289</v>
      </c>
      <c r="D54" s="2">
        <v>116</v>
      </c>
      <c r="F54" s="2">
        <v>34</v>
      </c>
      <c r="G54" s="2">
        <v>3</v>
      </c>
      <c r="H54" s="2">
        <v>12</v>
      </c>
      <c r="I54" s="2">
        <v>42</v>
      </c>
      <c r="K54" s="2">
        <v>58</v>
      </c>
      <c r="M54" s="2">
        <v>6</v>
      </c>
      <c r="N54" s="2">
        <v>560</v>
      </c>
    </row>
    <row r="55" spans="1:14">
      <c r="A55" s="19">
        <v>2003</v>
      </c>
      <c r="B55" s="2">
        <v>268</v>
      </c>
      <c r="D55" s="2">
        <v>110</v>
      </c>
      <c r="F55" s="2">
        <v>45</v>
      </c>
      <c r="G55" s="2">
        <v>2</v>
      </c>
      <c r="H55" s="2">
        <v>9</v>
      </c>
      <c r="I55" s="2">
        <v>35</v>
      </c>
      <c r="K55" s="2">
        <v>55</v>
      </c>
      <c r="M55" s="2">
        <v>5</v>
      </c>
      <c r="N55" s="2">
        <v>529</v>
      </c>
    </row>
    <row r="56" spans="1:14">
      <c r="A56" s="19">
        <v>2004</v>
      </c>
      <c r="B56" s="2">
        <v>210</v>
      </c>
      <c r="D56" s="2">
        <v>92</v>
      </c>
      <c r="F56" s="2">
        <v>51</v>
      </c>
      <c r="G56" s="2">
        <v>5</v>
      </c>
      <c r="H56" s="2">
        <v>18</v>
      </c>
      <c r="I56" s="2">
        <v>27</v>
      </c>
      <c r="K56" s="2">
        <v>67</v>
      </c>
      <c r="M56" s="2">
        <v>10</v>
      </c>
      <c r="N56" s="2">
        <v>480</v>
      </c>
    </row>
    <row r="57" spans="1:14">
      <c r="A57" s="19">
        <v>2005</v>
      </c>
      <c r="B57" s="2">
        <v>209</v>
      </c>
      <c r="D57" s="2">
        <v>82</v>
      </c>
      <c r="F57" s="2">
        <v>41</v>
      </c>
      <c r="G57" s="2">
        <v>5</v>
      </c>
      <c r="H57" s="2">
        <v>8</v>
      </c>
      <c r="I57" s="2">
        <v>38</v>
      </c>
      <c r="K57" s="2">
        <v>50</v>
      </c>
      <c r="M57" s="2">
        <v>7</v>
      </c>
      <c r="N57" s="2">
        <v>440</v>
      </c>
    </row>
    <row r="58" spans="1:14">
      <c r="A58" s="19">
        <v>2006</v>
      </c>
      <c r="B58" s="2">
        <v>208</v>
      </c>
      <c r="D58" s="2">
        <v>79</v>
      </c>
      <c r="F58" s="2">
        <v>52</v>
      </c>
      <c r="G58" s="2">
        <v>3</v>
      </c>
      <c r="H58" s="2">
        <v>15</v>
      </c>
      <c r="I58" s="2">
        <v>26</v>
      </c>
      <c r="K58" s="2">
        <v>55</v>
      </c>
      <c r="M58" s="2">
        <v>7</v>
      </c>
      <c r="N58" s="2">
        <v>445</v>
      </c>
    </row>
    <row r="59" spans="1:14">
      <c r="A59" s="19">
        <v>2007</v>
      </c>
      <c r="B59" s="2">
        <v>218</v>
      </c>
      <c r="D59" s="2">
        <v>82</v>
      </c>
      <c r="F59" s="2">
        <v>55</v>
      </c>
      <c r="G59" s="2">
        <v>5</v>
      </c>
      <c r="H59" s="2">
        <v>14</v>
      </c>
      <c r="I59" s="2">
        <v>33</v>
      </c>
      <c r="K59" s="2">
        <v>58</v>
      </c>
      <c r="M59" s="2">
        <v>6</v>
      </c>
      <c r="N59" s="2">
        <f>B59+D59+F59+G59+H59+I59+K59+M59</f>
        <v>471</v>
      </c>
    </row>
    <row r="60" spans="1:14">
      <c r="A60" s="19">
        <v>2008</v>
      </c>
      <c r="B60" s="2">
        <v>185</v>
      </c>
      <c r="D60" s="2">
        <v>66</v>
      </c>
      <c r="F60" s="2">
        <v>51</v>
      </c>
      <c r="G60" s="24" t="s">
        <v>599</v>
      </c>
      <c r="H60" s="2">
        <v>11</v>
      </c>
      <c r="I60" s="2">
        <v>30</v>
      </c>
      <c r="K60" s="2">
        <v>45</v>
      </c>
      <c r="M60" s="2">
        <v>9</v>
      </c>
      <c r="N60" s="2">
        <v>397</v>
      </c>
    </row>
    <row r="61" spans="1:14">
      <c r="A61" s="19">
        <v>2009</v>
      </c>
      <c r="B61" s="2">
        <v>169</v>
      </c>
      <c r="D61" s="2">
        <v>60</v>
      </c>
      <c r="F61" s="2">
        <v>43</v>
      </c>
      <c r="G61" s="24">
        <v>4</v>
      </c>
      <c r="H61" s="2">
        <v>11</v>
      </c>
      <c r="I61" s="2">
        <v>20</v>
      </c>
      <c r="K61" s="2">
        <v>44</v>
      </c>
      <c r="M61" s="2">
        <v>7</v>
      </c>
      <c r="N61" s="2">
        <v>358</v>
      </c>
    </row>
    <row r="62" spans="1:14">
      <c r="A62" s="19">
        <v>2010</v>
      </c>
      <c r="B62" s="2">
        <v>122</v>
      </c>
      <c r="D62" s="2">
        <v>43</v>
      </c>
      <c r="F62" s="2">
        <v>35</v>
      </c>
      <c r="G62" s="2">
        <v>2</v>
      </c>
      <c r="H62" s="2">
        <v>8</v>
      </c>
      <c r="I62" s="2">
        <v>21</v>
      </c>
      <c r="K62" s="2">
        <v>31</v>
      </c>
      <c r="M62" s="2">
        <v>4</v>
      </c>
      <c r="N62" s="2">
        <v>266</v>
      </c>
    </row>
    <row r="63" spans="1:14">
      <c r="A63" s="19">
        <v>2011</v>
      </c>
      <c r="B63" s="24">
        <v>116</v>
      </c>
      <c r="C63" s="24"/>
      <c r="D63" s="24">
        <v>59</v>
      </c>
      <c r="E63" s="24"/>
      <c r="F63" s="24">
        <v>46</v>
      </c>
      <c r="G63" s="24" t="s">
        <v>599</v>
      </c>
      <c r="H63" s="24">
        <v>11</v>
      </c>
      <c r="I63" s="24">
        <v>21</v>
      </c>
      <c r="J63" s="24"/>
      <c r="K63" s="24">
        <v>53</v>
      </c>
      <c r="L63" s="24"/>
      <c r="M63" s="24">
        <v>13</v>
      </c>
      <c r="N63" s="24">
        <v>319</v>
      </c>
    </row>
    <row r="64" spans="1:14">
      <c r="A64" s="19">
        <v>2012</v>
      </c>
      <c r="B64" s="21">
        <v>106</v>
      </c>
      <c r="C64" s="145" t="s">
        <v>553</v>
      </c>
      <c r="D64" s="21">
        <v>56</v>
      </c>
      <c r="E64" s="21"/>
      <c r="F64" s="21">
        <v>31</v>
      </c>
      <c r="G64" s="24" t="s">
        <v>599</v>
      </c>
      <c r="H64" s="24">
        <v>8</v>
      </c>
      <c r="I64" s="24">
        <v>28</v>
      </c>
      <c r="J64" s="24"/>
      <c r="K64" s="24">
        <v>50</v>
      </c>
      <c r="L64" s="24"/>
      <c r="M64" s="24">
        <v>6</v>
      </c>
      <c r="N64" s="21">
        <v>285</v>
      </c>
    </row>
    <row r="65" spans="1:15">
      <c r="A65" s="19">
        <v>2013</v>
      </c>
      <c r="B65" s="21">
        <v>110</v>
      </c>
      <c r="D65" s="21">
        <v>45</v>
      </c>
      <c r="E65" s="21"/>
      <c r="F65" s="24">
        <v>39</v>
      </c>
      <c r="G65" s="24">
        <v>1</v>
      </c>
      <c r="H65" s="24">
        <v>3</v>
      </c>
      <c r="I65" s="24">
        <v>14</v>
      </c>
      <c r="J65" s="24"/>
      <c r="K65" s="24">
        <v>42</v>
      </c>
      <c r="L65" s="24"/>
      <c r="M65" s="21">
        <v>6</v>
      </c>
      <c r="N65" s="2">
        <v>260</v>
      </c>
    </row>
    <row r="66" spans="1:15">
      <c r="A66" s="19">
        <v>2014</v>
      </c>
      <c r="B66" s="21">
        <v>100</v>
      </c>
      <c r="C66" s="21"/>
      <c r="D66" s="2">
        <v>37</v>
      </c>
      <c r="F66" s="21">
        <v>28</v>
      </c>
      <c r="G66" s="24">
        <v>3</v>
      </c>
      <c r="H66" s="24">
        <v>8</v>
      </c>
      <c r="I66" s="24">
        <v>33</v>
      </c>
      <c r="J66" s="24"/>
      <c r="K66" s="24">
        <v>52</v>
      </c>
      <c r="L66" s="24"/>
      <c r="M66" s="24">
        <v>9</v>
      </c>
      <c r="N66" s="21">
        <v>270</v>
      </c>
    </row>
    <row r="67" spans="1:15">
      <c r="A67" s="19">
        <v>2015</v>
      </c>
      <c r="B67" s="21">
        <v>113</v>
      </c>
      <c r="C67" s="21"/>
      <c r="D67" s="2">
        <v>46</v>
      </c>
      <c r="F67" s="21">
        <v>42</v>
      </c>
      <c r="G67" s="24">
        <v>2</v>
      </c>
      <c r="H67" s="24">
        <v>5</v>
      </c>
      <c r="I67" s="24">
        <v>17</v>
      </c>
      <c r="J67" s="24"/>
      <c r="K67" s="24">
        <v>28</v>
      </c>
      <c r="L67" s="24"/>
      <c r="M67" s="24">
        <v>6</v>
      </c>
      <c r="N67" s="21">
        <v>259</v>
      </c>
    </row>
    <row r="68" spans="1:15">
      <c r="A68" s="19">
        <v>2016</v>
      </c>
      <c r="B68" s="21">
        <v>111</v>
      </c>
      <c r="C68" s="21"/>
      <c r="D68" s="2">
        <v>40</v>
      </c>
      <c r="F68" s="21">
        <v>33</v>
      </c>
      <c r="G68" s="24">
        <v>3</v>
      </c>
      <c r="H68" s="24">
        <v>8</v>
      </c>
      <c r="I68" s="24">
        <v>22</v>
      </c>
      <c r="J68" s="24"/>
      <c r="K68" s="24">
        <v>42</v>
      </c>
      <c r="L68" s="24"/>
      <c r="M68" s="24">
        <v>11</v>
      </c>
      <c r="N68" s="21">
        <v>270</v>
      </c>
    </row>
    <row r="69" spans="1:15">
      <c r="A69" s="19">
        <v>2017</v>
      </c>
      <c r="B69" s="21">
        <v>98</v>
      </c>
      <c r="C69" s="21"/>
      <c r="D69" s="21">
        <v>44</v>
      </c>
      <c r="E69" s="145" t="s">
        <v>553</v>
      </c>
      <c r="F69" s="2">
        <v>36</v>
      </c>
      <c r="G69" s="2">
        <v>3</v>
      </c>
      <c r="H69" s="21">
        <v>1</v>
      </c>
      <c r="I69" s="24">
        <v>26</v>
      </c>
      <c r="J69" s="24"/>
      <c r="K69" s="24">
        <v>37</v>
      </c>
      <c r="L69" s="24"/>
      <c r="M69" s="24">
        <v>7</v>
      </c>
      <c r="N69" s="24">
        <v>252</v>
      </c>
      <c r="O69" s="145" t="s">
        <v>553</v>
      </c>
    </row>
    <row r="70" spans="1:15">
      <c r="A70" s="19">
        <v>2018</v>
      </c>
      <c r="B70" s="2">
        <v>143</v>
      </c>
      <c r="D70" s="2">
        <v>54</v>
      </c>
      <c r="F70" s="2">
        <v>43</v>
      </c>
      <c r="G70" s="2">
        <v>4</v>
      </c>
      <c r="H70" s="2">
        <v>7</v>
      </c>
      <c r="I70" s="2">
        <v>23</v>
      </c>
      <c r="K70" s="2">
        <v>34</v>
      </c>
      <c r="M70" s="2">
        <v>16</v>
      </c>
      <c r="N70" s="2">
        <v>324</v>
      </c>
      <c r="O70" s="24"/>
    </row>
    <row r="71" spans="1:15">
      <c r="A71" s="19">
        <v>2019</v>
      </c>
      <c r="B71" s="2">
        <v>86</v>
      </c>
      <c r="D71" s="2">
        <v>46</v>
      </c>
      <c r="F71" s="2">
        <v>28</v>
      </c>
      <c r="G71" s="2">
        <v>1</v>
      </c>
      <c r="H71" s="2">
        <v>6</v>
      </c>
      <c r="I71" s="2">
        <v>17</v>
      </c>
      <c r="K71" s="2">
        <v>27</v>
      </c>
      <c r="M71" s="2">
        <v>10</v>
      </c>
      <c r="N71" s="2">
        <v>221</v>
      </c>
      <c r="O71" s="24"/>
    </row>
    <row r="72" spans="1:15">
      <c r="A72" s="19">
        <v>2020</v>
      </c>
      <c r="B72" s="2">
        <v>91</v>
      </c>
      <c r="D72" s="2">
        <v>31</v>
      </c>
      <c r="F72" s="2">
        <v>28</v>
      </c>
      <c r="G72" s="24" t="s">
        <v>599</v>
      </c>
      <c r="H72" s="2">
        <v>4</v>
      </c>
      <c r="I72" s="2">
        <v>18</v>
      </c>
      <c r="K72" s="2">
        <v>25</v>
      </c>
      <c r="M72" s="2">
        <v>7</v>
      </c>
      <c r="N72" s="2">
        <v>204</v>
      </c>
      <c r="O72" s="24"/>
    </row>
    <row r="73" spans="1:15">
      <c r="A73" s="19">
        <v>2021</v>
      </c>
      <c r="B73" s="2">
        <v>85</v>
      </c>
      <c r="D73" s="2">
        <v>37</v>
      </c>
      <c r="F73" s="2">
        <v>27</v>
      </c>
      <c r="G73" s="24" t="s">
        <v>599</v>
      </c>
      <c r="H73" s="2">
        <v>3</v>
      </c>
      <c r="I73" s="2">
        <v>24</v>
      </c>
      <c r="K73" s="2">
        <v>26</v>
      </c>
      <c r="M73" s="2">
        <v>8</v>
      </c>
      <c r="N73" s="2">
        <v>210</v>
      </c>
      <c r="O73" s="24"/>
    </row>
    <row r="74" spans="1:15">
      <c r="A74" s="113">
        <v>2022</v>
      </c>
      <c r="B74" s="1">
        <v>86</v>
      </c>
      <c r="C74" s="1"/>
      <c r="D74" s="1">
        <v>30</v>
      </c>
      <c r="E74" s="1"/>
      <c r="F74" s="1">
        <v>29</v>
      </c>
      <c r="G74" s="1">
        <v>1</v>
      </c>
      <c r="H74" s="1">
        <v>11</v>
      </c>
      <c r="I74" s="1">
        <v>26</v>
      </c>
      <c r="J74" s="1"/>
      <c r="K74" s="1">
        <v>27</v>
      </c>
      <c r="L74" s="1"/>
      <c r="M74" s="1">
        <v>17</v>
      </c>
      <c r="N74" s="1">
        <v>227</v>
      </c>
      <c r="O74" s="24"/>
    </row>
    <row r="75" spans="1:15">
      <c r="A75" s="19"/>
      <c r="B75" s="212"/>
      <c r="C75" s="212"/>
      <c r="D75" s="212"/>
      <c r="E75" s="212"/>
      <c r="F75" s="212"/>
      <c r="G75" s="212"/>
      <c r="H75" s="212"/>
      <c r="I75" s="212"/>
      <c r="J75" s="212"/>
      <c r="K75" s="212"/>
      <c r="L75" s="212"/>
      <c r="M75" s="212"/>
      <c r="N75" s="212"/>
    </row>
    <row r="76" spans="1:15">
      <c r="A76" s="175" t="s">
        <v>212</v>
      </c>
      <c r="B76" s="15"/>
      <c r="C76" s="15"/>
    </row>
    <row r="77" spans="1:15">
      <c r="A77" s="16">
        <v>1960</v>
      </c>
      <c r="B77" s="15">
        <v>584</v>
      </c>
      <c r="C77" s="15"/>
      <c r="D77" s="15">
        <v>577</v>
      </c>
      <c r="E77" s="15"/>
      <c r="F77" s="15">
        <v>362</v>
      </c>
      <c r="G77" s="15">
        <v>55</v>
      </c>
      <c r="H77" s="15">
        <v>345</v>
      </c>
      <c r="I77" s="15">
        <v>365</v>
      </c>
      <c r="J77" s="15"/>
      <c r="K77" s="15">
        <v>631</v>
      </c>
      <c r="L77" s="15"/>
      <c r="M77" s="15">
        <v>64</v>
      </c>
      <c r="N77" s="17">
        <v>2983</v>
      </c>
    </row>
    <row r="78" spans="1:15">
      <c r="A78" s="16">
        <v>1961</v>
      </c>
      <c r="B78" s="15">
        <v>637</v>
      </c>
      <c r="C78" s="15"/>
      <c r="D78" s="15">
        <v>694</v>
      </c>
      <c r="E78" s="15"/>
      <c r="F78" s="15">
        <v>293</v>
      </c>
      <c r="G78" s="15">
        <v>39</v>
      </c>
      <c r="H78" s="15">
        <v>333</v>
      </c>
      <c r="I78" s="15">
        <v>335</v>
      </c>
      <c r="J78" s="15"/>
      <c r="K78" s="15">
        <v>631</v>
      </c>
      <c r="L78" s="15"/>
      <c r="M78" s="15">
        <v>69</v>
      </c>
      <c r="N78" s="17">
        <v>3031</v>
      </c>
    </row>
    <row r="79" spans="1:15">
      <c r="A79" s="16">
        <v>1962</v>
      </c>
      <c r="B79" s="15">
        <v>638</v>
      </c>
      <c r="C79" s="15"/>
      <c r="D79" s="15">
        <v>710</v>
      </c>
      <c r="E79" s="15"/>
      <c r="F79" s="15">
        <v>210</v>
      </c>
      <c r="G79" s="15">
        <v>37</v>
      </c>
      <c r="H79" s="15">
        <v>349</v>
      </c>
      <c r="I79" s="15">
        <v>291</v>
      </c>
      <c r="J79" s="15"/>
      <c r="K79" s="15">
        <v>651</v>
      </c>
      <c r="L79" s="15"/>
      <c r="M79" s="15">
        <v>56</v>
      </c>
      <c r="N79" s="17">
        <v>2942</v>
      </c>
    </row>
    <row r="80" spans="1:15">
      <c r="A80" s="16">
        <v>1963</v>
      </c>
      <c r="B80" s="15">
        <v>747</v>
      </c>
      <c r="C80" s="15"/>
      <c r="D80" s="15">
        <v>695</v>
      </c>
      <c r="E80" s="15"/>
      <c r="F80" s="15">
        <v>169</v>
      </c>
      <c r="G80" s="15">
        <v>32</v>
      </c>
      <c r="H80" s="15">
        <v>381</v>
      </c>
      <c r="I80" s="15">
        <v>322</v>
      </c>
      <c r="J80" s="15"/>
      <c r="K80" s="15">
        <v>667</v>
      </c>
      <c r="L80" s="15"/>
      <c r="M80" s="15">
        <v>55</v>
      </c>
      <c r="N80" s="17">
        <v>3068</v>
      </c>
    </row>
    <row r="81" spans="1:14">
      <c r="A81" s="16">
        <v>1964</v>
      </c>
      <c r="B81" s="15">
        <v>886</v>
      </c>
      <c r="C81" s="15"/>
      <c r="D81" s="15">
        <v>889</v>
      </c>
      <c r="E81" s="15"/>
      <c r="F81" s="15">
        <v>172</v>
      </c>
      <c r="G81" s="15">
        <v>21</v>
      </c>
      <c r="H81" s="15">
        <v>345</v>
      </c>
      <c r="I81" s="15">
        <v>332</v>
      </c>
      <c r="J81" s="15"/>
      <c r="K81" s="15">
        <v>680</v>
      </c>
      <c r="L81" s="15"/>
      <c r="M81" s="15">
        <v>45</v>
      </c>
      <c r="N81" s="17">
        <v>3370</v>
      </c>
    </row>
    <row r="82" spans="1:14">
      <c r="A82" s="16">
        <v>1965</v>
      </c>
      <c r="B82" s="15">
        <v>911</v>
      </c>
      <c r="C82" s="15"/>
      <c r="D82" s="15">
        <v>814</v>
      </c>
      <c r="E82" s="15"/>
      <c r="F82" s="15">
        <v>116</v>
      </c>
      <c r="G82" s="15">
        <v>15</v>
      </c>
      <c r="H82" s="15">
        <v>297</v>
      </c>
      <c r="I82" s="15">
        <v>303</v>
      </c>
      <c r="J82" s="15"/>
      <c r="K82" s="15">
        <v>650</v>
      </c>
      <c r="L82" s="15"/>
      <c r="M82" s="15">
        <v>52</v>
      </c>
      <c r="N82" s="17">
        <v>3158</v>
      </c>
    </row>
    <row r="83" spans="1:14">
      <c r="A83" s="176" t="s">
        <v>501</v>
      </c>
      <c r="B83" s="17">
        <v>1403</v>
      </c>
      <c r="C83" s="17"/>
      <c r="D83" s="17">
        <v>1308</v>
      </c>
      <c r="E83" s="17"/>
      <c r="F83" s="15">
        <v>173</v>
      </c>
      <c r="G83" s="15">
        <v>23</v>
      </c>
      <c r="H83" s="15">
        <v>422</v>
      </c>
      <c r="I83" s="15">
        <v>485</v>
      </c>
      <c r="J83" s="15"/>
      <c r="K83" s="15">
        <v>825</v>
      </c>
      <c r="L83" s="15"/>
      <c r="M83" s="15">
        <v>61</v>
      </c>
      <c r="N83" s="17">
        <v>4700</v>
      </c>
    </row>
    <row r="84" spans="1:14">
      <c r="A84" s="16">
        <v>1967</v>
      </c>
      <c r="B84" s="17">
        <v>1752</v>
      </c>
      <c r="C84" s="17"/>
      <c r="D84" s="17">
        <v>1539</v>
      </c>
      <c r="E84" s="17"/>
      <c r="F84" s="15">
        <v>196</v>
      </c>
      <c r="G84" s="15">
        <v>32</v>
      </c>
      <c r="H84" s="15">
        <v>518</v>
      </c>
      <c r="I84" s="15">
        <v>446</v>
      </c>
      <c r="J84" s="15"/>
      <c r="K84" s="15">
        <v>755</v>
      </c>
      <c r="L84" s="15"/>
      <c r="M84" s="15">
        <v>66</v>
      </c>
      <c r="N84" s="17">
        <v>5304</v>
      </c>
    </row>
    <row r="85" spans="1:14">
      <c r="A85" s="16">
        <v>1968</v>
      </c>
      <c r="B85" s="17">
        <v>1934</v>
      </c>
      <c r="C85" s="17"/>
      <c r="D85" s="17">
        <v>1775</v>
      </c>
      <c r="E85" s="17"/>
      <c r="F85" s="15">
        <v>234</v>
      </c>
      <c r="G85" s="15">
        <v>61</v>
      </c>
      <c r="H85" s="15">
        <v>603</v>
      </c>
      <c r="I85" s="15">
        <v>588</v>
      </c>
      <c r="J85" s="15"/>
      <c r="K85" s="15">
        <v>854</v>
      </c>
      <c r="L85" s="15"/>
      <c r="M85" s="15">
        <v>62</v>
      </c>
      <c r="N85" s="17">
        <v>6111</v>
      </c>
    </row>
    <row r="86" spans="1:14">
      <c r="A86" s="16">
        <v>1969</v>
      </c>
      <c r="B86" s="17">
        <v>2033</v>
      </c>
      <c r="C86" s="17"/>
      <c r="D86" s="17">
        <v>1731</v>
      </c>
      <c r="E86" s="17"/>
      <c r="F86" s="15">
        <v>333</v>
      </c>
      <c r="G86" s="15">
        <v>69</v>
      </c>
      <c r="H86" s="15">
        <v>702</v>
      </c>
      <c r="I86" s="15">
        <v>659</v>
      </c>
      <c r="J86" s="15"/>
      <c r="K86" s="15">
        <v>936</v>
      </c>
      <c r="L86" s="15"/>
      <c r="M86" s="15">
        <v>66</v>
      </c>
      <c r="N86" s="17">
        <v>6529</v>
      </c>
    </row>
    <row r="87" spans="1:14">
      <c r="A87" s="16">
        <v>1970</v>
      </c>
      <c r="B87" s="17">
        <v>2048</v>
      </c>
      <c r="C87" s="17"/>
      <c r="D87" s="17">
        <v>1732</v>
      </c>
      <c r="E87" s="17"/>
      <c r="F87" s="15">
        <v>322</v>
      </c>
      <c r="G87" s="15">
        <v>64</v>
      </c>
      <c r="H87" s="15">
        <v>655</v>
      </c>
      <c r="I87" s="15">
        <v>673</v>
      </c>
      <c r="J87" s="15"/>
      <c r="K87" s="17">
        <v>1051</v>
      </c>
      <c r="L87" s="17"/>
      <c r="M87" s="15">
        <v>69</v>
      </c>
      <c r="N87" s="17">
        <v>6614</v>
      </c>
    </row>
    <row r="88" spans="1:14">
      <c r="A88" s="16">
        <v>1971</v>
      </c>
      <c r="B88" s="17">
        <v>2224</v>
      </c>
      <c r="C88" s="17"/>
      <c r="D88" s="17">
        <v>1796</v>
      </c>
      <c r="E88" s="17"/>
      <c r="F88" s="15">
        <v>398</v>
      </c>
      <c r="G88" s="15">
        <v>84</v>
      </c>
      <c r="H88" s="15">
        <v>714</v>
      </c>
      <c r="I88" s="15">
        <v>671</v>
      </c>
      <c r="J88" s="15"/>
      <c r="K88" s="17">
        <v>1087</v>
      </c>
      <c r="L88" s="17"/>
      <c r="M88" s="15">
        <v>57</v>
      </c>
      <c r="N88" s="17">
        <v>7031</v>
      </c>
    </row>
    <row r="89" spans="1:14">
      <c r="A89" s="16">
        <v>1972</v>
      </c>
      <c r="B89" s="17">
        <v>2180</v>
      </c>
      <c r="C89" s="17"/>
      <c r="D89" s="17">
        <v>1739</v>
      </c>
      <c r="E89" s="17"/>
      <c r="F89" s="15">
        <v>426</v>
      </c>
      <c r="G89" s="15">
        <v>87</v>
      </c>
      <c r="H89" s="15">
        <v>578</v>
      </c>
      <c r="I89" s="15">
        <v>652</v>
      </c>
      <c r="J89" s="15"/>
      <c r="K89" s="15">
        <v>957</v>
      </c>
      <c r="L89" s="15"/>
      <c r="M89" s="15">
        <v>38</v>
      </c>
      <c r="N89" s="17">
        <v>6657</v>
      </c>
    </row>
    <row r="90" spans="1:14">
      <c r="A90" s="16">
        <v>1973</v>
      </c>
      <c r="B90" s="17">
        <v>2418</v>
      </c>
      <c r="C90" s="17"/>
      <c r="D90" s="17">
        <v>1883</v>
      </c>
      <c r="E90" s="17"/>
      <c r="F90" s="15">
        <v>413</v>
      </c>
      <c r="G90" s="15">
        <v>94</v>
      </c>
      <c r="H90" s="15">
        <v>648</v>
      </c>
      <c r="I90" s="15">
        <v>775</v>
      </c>
      <c r="J90" s="15"/>
      <c r="K90" s="15">
        <v>976</v>
      </c>
      <c r="L90" s="15"/>
      <c r="M90" s="15">
        <v>57</v>
      </c>
      <c r="N90" s="17">
        <v>7264</v>
      </c>
    </row>
    <row r="91" spans="1:14">
      <c r="A91" s="16">
        <v>1974</v>
      </c>
      <c r="B91" s="17">
        <v>2205</v>
      </c>
      <c r="C91" s="17"/>
      <c r="D91" s="17">
        <v>1704</v>
      </c>
      <c r="E91" s="17"/>
      <c r="F91" s="15">
        <v>471</v>
      </c>
      <c r="G91" s="15">
        <v>91</v>
      </c>
      <c r="H91" s="15">
        <v>701</v>
      </c>
      <c r="I91" s="15">
        <v>732</v>
      </c>
      <c r="J91" s="15"/>
      <c r="K91" s="17">
        <v>1010</v>
      </c>
      <c r="L91" s="17"/>
      <c r="M91" s="15">
        <v>68</v>
      </c>
      <c r="N91" s="17">
        <v>6982</v>
      </c>
    </row>
    <row r="92" spans="1:14">
      <c r="A92" s="16">
        <v>1975</v>
      </c>
      <c r="B92" s="17">
        <v>2061</v>
      </c>
      <c r="C92" s="17"/>
      <c r="D92" s="17">
        <v>1683</v>
      </c>
      <c r="E92" s="17"/>
      <c r="F92" s="15">
        <v>379</v>
      </c>
      <c r="G92" s="15">
        <v>64</v>
      </c>
      <c r="H92" s="15">
        <v>693</v>
      </c>
      <c r="I92" s="15">
        <v>770</v>
      </c>
      <c r="J92" s="15"/>
      <c r="K92" s="15">
        <v>989</v>
      </c>
      <c r="L92" s="15"/>
      <c r="M92" s="15">
        <v>89</v>
      </c>
      <c r="N92" s="17">
        <v>6728</v>
      </c>
    </row>
    <row r="93" spans="1:14">
      <c r="A93" s="16">
        <v>1976</v>
      </c>
      <c r="B93" s="17">
        <v>2245</v>
      </c>
      <c r="C93" s="17"/>
      <c r="D93" s="17">
        <v>1707</v>
      </c>
      <c r="E93" s="17"/>
      <c r="F93" s="15">
        <v>339</v>
      </c>
      <c r="G93" s="15">
        <v>58</v>
      </c>
      <c r="H93" s="15">
        <v>642</v>
      </c>
      <c r="I93" s="15">
        <v>698</v>
      </c>
      <c r="J93" s="15"/>
      <c r="K93" s="15">
        <v>926</v>
      </c>
      <c r="L93" s="15"/>
      <c r="M93" s="15">
        <v>64</v>
      </c>
      <c r="N93" s="17">
        <v>6679</v>
      </c>
    </row>
    <row r="94" spans="1:14">
      <c r="A94" s="178">
        <v>1977</v>
      </c>
      <c r="B94" s="20">
        <v>2142</v>
      </c>
      <c r="C94" s="20"/>
      <c r="D94" s="20">
        <v>1742</v>
      </c>
      <c r="E94" s="20"/>
      <c r="F94" s="179">
        <v>308</v>
      </c>
      <c r="G94" s="179">
        <v>45</v>
      </c>
      <c r="H94" s="179">
        <v>643</v>
      </c>
      <c r="I94" s="179">
        <v>667</v>
      </c>
      <c r="J94" s="179"/>
      <c r="K94" s="179">
        <v>910</v>
      </c>
      <c r="L94" s="179"/>
      <c r="M94" s="179">
        <v>72</v>
      </c>
      <c r="N94" s="20">
        <v>6529</v>
      </c>
    </row>
    <row r="95" spans="1:14">
      <c r="A95" s="16">
        <v>1978</v>
      </c>
      <c r="B95" s="17">
        <v>2147</v>
      </c>
      <c r="C95" s="17"/>
      <c r="D95" s="17">
        <v>1645</v>
      </c>
      <c r="E95" s="17"/>
      <c r="F95" s="15">
        <v>304</v>
      </c>
      <c r="G95" s="15">
        <v>54</v>
      </c>
      <c r="H95" s="15">
        <v>578</v>
      </c>
      <c r="I95" s="15">
        <v>751</v>
      </c>
      <c r="J95" s="15"/>
      <c r="K95" s="15">
        <v>871</v>
      </c>
      <c r="L95" s="15"/>
      <c r="M95" s="15">
        <v>81</v>
      </c>
      <c r="N95" s="17">
        <v>6431</v>
      </c>
    </row>
    <row r="96" spans="1:14">
      <c r="A96" s="16">
        <v>1979</v>
      </c>
      <c r="B96" s="17">
        <v>1998</v>
      </c>
      <c r="C96" s="17"/>
      <c r="D96" s="17">
        <v>1532</v>
      </c>
      <c r="E96" s="17"/>
      <c r="F96" s="15">
        <v>324</v>
      </c>
      <c r="G96" s="15">
        <v>61</v>
      </c>
      <c r="H96" s="15">
        <v>485</v>
      </c>
      <c r="I96" s="15">
        <v>729</v>
      </c>
      <c r="J96" s="15"/>
      <c r="K96" s="15">
        <v>844</v>
      </c>
      <c r="L96" s="15"/>
      <c r="M96" s="15">
        <v>63</v>
      </c>
      <c r="N96" s="17">
        <v>6036</v>
      </c>
    </row>
    <row r="97" spans="1:14">
      <c r="A97" s="16">
        <v>1980</v>
      </c>
      <c r="B97" s="17">
        <v>1934</v>
      </c>
      <c r="C97" s="17"/>
      <c r="D97" s="17">
        <v>1549</v>
      </c>
      <c r="E97" s="17"/>
      <c r="F97" s="15">
        <v>396</v>
      </c>
      <c r="G97" s="15">
        <v>63</v>
      </c>
      <c r="H97" s="15">
        <v>452</v>
      </c>
      <c r="I97" s="15">
        <v>776</v>
      </c>
      <c r="J97" s="15"/>
      <c r="K97" s="15">
        <v>817</v>
      </c>
      <c r="L97" s="15"/>
      <c r="M97" s="15">
        <v>77</v>
      </c>
      <c r="N97" s="17">
        <v>6064</v>
      </c>
    </row>
    <row r="98" spans="1:14">
      <c r="A98" s="16">
        <v>1981</v>
      </c>
      <c r="B98" s="17">
        <v>1884</v>
      </c>
      <c r="C98" s="17"/>
      <c r="D98" s="17">
        <v>1389</v>
      </c>
      <c r="E98" s="17"/>
      <c r="F98" s="15">
        <v>475</v>
      </c>
      <c r="G98" s="15">
        <v>73</v>
      </c>
      <c r="H98" s="15">
        <v>408</v>
      </c>
      <c r="I98" s="15">
        <v>812</v>
      </c>
      <c r="J98" s="15"/>
      <c r="K98" s="15">
        <v>846</v>
      </c>
      <c r="L98" s="15"/>
      <c r="M98" s="15">
        <v>97</v>
      </c>
      <c r="N98" s="17">
        <v>5984</v>
      </c>
    </row>
    <row r="99" spans="1:14">
      <c r="A99" s="16">
        <v>1982</v>
      </c>
      <c r="B99" s="17">
        <v>1875</v>
      </c>
      <c r="C99" s="17"/>
      <c r="D99" s="17">
        <v>1358</v>
      </c>
      <c r="E99" s="17"/>
      <c r="F99" s="15">
        <v>542</v>
      </c>
      <c r="G99" s="15">
        <v>103</v>
      </c>
      <c r="H99" s="15">
        <v>439</v>
      </c>
      <c r="I99" s="15">
        <v>850</v>
      </c>
      <c r="J99" s="15"/>
      <c r="K99" s="15">
        <v>722</v>
      </c>
      <c r="L99" s="15"/>
      <c r="M99" s="15">
        <v>61</v>
      </c>
      <c r="N99" s="17">
        <v>5950</v>
      </c>
    </row>
    <row r="100" spans="1:14">
      <c r="A100" s="16">
        <v>1983</v>
      </c>
      <c r="B100" s="17">
        <v>1915</v>
      </c>
      <c r="C100" s="17"/>
      <c r="D100" s="17">
        <v>1344</v>
      </c>
      <c r="E100" s="17"/>
      <c r="F100" s="15">
        <v>581</v>
      </c>
      <c r="G100" s="15">
        <v>99</v>
      </c>
      <c r="H100" s="15">
        <v>380</v>
      </c>
      <c r="I100" s="15">
        <v>945</v>
      </c>
      <c r="J100" s="15"/>
      <c r="K100" s="15">
        <v>749</v>
      </c>
      <c r="L100" s="15"/>
      <c r="M100" s="15">
        <v>50</v>
      </c>
      <c r="N100" s="17">
        <v>6063</v>
      </c>
    </row>
    <row r="101" spans="1:14">
      <c r="A101" s="16">
        <v>1984</v>
      </c>
      <c r="B101" s="17">
        <v>2030</v>
      </c>
      <c r="C101" s="17"/>
      <c r="D101" s="17">
        <v>1332</v>
      </c>
      <c r="E101" s="17"/>
      <c r="F101" s="15">
        <v>549</v>
      </c>
      <c r="G101" s="15">
        <v>79</v>
      </c>
      <c r="H101" s="15">
        <v>312</v>
      </c>
      <c r="I101" s="15">
        <v>895</v>
      </c>
      <c r="J101" s="15"/>
      <c r="K101" s="15">
        <v>821</v>
      </c>
      <c r="L101" s="15"/>
      <c r="M101" s="15">
        <v>50</v>
      </c>
      <c r="N101" s="17">
        <v>6068</v>
      </c>
    </row>
    <row r="102" spans="1:14">
      <c r="A102" s="16">
        <v>1985</v>
      </c>
      <c r="B102" s="17">
        <v>2055</v>
      </c>
      <c r="C102" s="17"/>
      <c r="D102" s="17">
        <v>1386</v>
      </c>
      <c r="E102" s="17"/>
      <c r="F102" s="15">
        <v>474</v>
      </c>
      <c r="G102" s="15">
        <v>58</v>
      </c>
      <c r="H102" s="15">
        <v>282</v>
      </c>
      <c r="I102" s="15">
        <v>794</v>
      </c>
      <c r="J102" s="15"/>
      <c r="K102" s="15">
        <v>717</v>
      </c>
      <c r="L102" s="15"/>
      <c r="M102" s="15">
        <v>48</v>
      </c>
      <c r="N102" s="17">
        <v>5814</v>
      </c>
    </row>
    <row r="103" spans="1:14">
      <c r="A103" s="16">
        <v>1986</v>
      </c>
      <c r="B103" s="17">
        <v>2008</v>
      </c>
      <c r="C103" s="17"/>
      <c r="D103" s="17">
        <v>1385</v>
      </c>
      <c r="E103" s="17"/>
      <c r="F103" s="15">
        <v>499</v>
      </c>
      <c r="G103" s="15">
        <v>87</v>
      </c>
      <c r="H103" s="15">
        <v>246</v>
      </c>
      <c r="I103" s="15">
        <v>815</v>
      </c>
      <c r="J103" s="15"/>
      <c r="K103" s="15">
        <v>716</v>
      </c>
      <c r="L103" s="15"/>
      <c r="M103" s="15">
        <v>50</v>
      </c>
      <c r="N103" s="17">
        <v>5804</v>
      </c>
    </row>
    <row r="104" spans="1:14">
      <c r="A104" s="16">
        <v>1987</v>
      </c>
      <c r="B104" s="17">
        <v>1962</v>
      </c>
      <c r="C104" s="17"/>
      <c r="D104" s="17">
        <v>1328</v>
      </c>
      <c r="E104" s="17"/>
      <c r="F104" s="15">
        <v>469</v>
      </c>
      <c r="G104" s="15">
        <v>64</v>
      </c>
      <c r="H104" s="15">
        <v>208</v>
      </c>
      <c r="I104" s="15">
        <v>652</v>
      </c>
      <c r="J104" s="15"/>
      <c r="K104" s="15">
        <v>701</v>
      </c>
      <c r="L104" s="15"/>
      <c r="M104" s="15">
        <v>39</v>
      </c>
      <c r="N104" s="17">
        <v>5423</v>
      </c>
    </row>
    <row r="105" spans="1:14">
      <c r="A105" s="16">
        <v>1988</v>
      </c>
      <c r="B105" s="17">
        <v>2297</v>
      </c>
      <c r="C105" s="17"/>
      <c r="D105" s="17">
        <v>1351</v>
      </c>
      <c r="E105" s="17"/>
      <c r="F105" s="15">
        <v>424</v>
      </c>
      <c r="G105" s="15">
        <v>58</v>
      </c>
      <c r="H105" s="15">
        <v>257</v>
      </c>
      <c r="I105" s="15">
        <v>717</v>
      </c>
      <c r="J105" s="15"/>
      <c r="K105" s="15">
        <v>720</v>
      </c>
      <c r="L105" s="15"/>
      <c r="M105" s="15">
        <v>45</v>
      </c>
      <c r="N105" s="17">
        <v>5869</v>
      </c>
    </row>
    <row r="106" spans="1:14">
      <c r="A106" s="16">
        <v>1989</v>
      </c>
      <c r="B106" s="17">
        <v>2272</v>
      </c>
      <c r="C106" s="17"/>
      <c r="D106" s="17">
        <v>1274</v>
      </c>
      <c r="E106" s="17"/>
      <c r="F106" s="15">
        <v>384</v>
      </c>
      <c r="G106" s="15">
        <v>51</v>
      </c>
      <c r="H106" s="15">
        <v>259</v>
      </c>
      <c r="I106" s="15">
        <v>742</v>
      </c>
      <c r="J106" s="15"/>
      <c r="K106" s="15">
        <v>746</v>
      </c>
      <c r="L106" s="15"/>
      <c r="M106" s="15">
        <v>62</v>
      </c>
      <c r="N106" s="17">
        <v>5790</v>
      </c>
    </row>
    <row r="107" spans="1:14">
      <c r="A107" s="16">
        <v>1990</v>
      </c>
      <c r="B107" s="17">
        <v>2149</v>
      </c>
      <c r="C107" s="17"/>
      <c r="D107" s="17">
        <v>1239</v>
      </c>
      <c r="E107" s="17"/>
      <c r="F107" s="15">
        <v>309</v>
      </c>
      <c r="G107" s="15">
        <v>48</v>
      </c>
      <c r="H107" s="15">
        <v>299</v>
      </c>
      <c r="I107" s="15">
        <v>772</v>
      </c>
      <c r="J107" s="15"/>
      <c r="K107" s="15">
        <v>647</v>
      </c>
      <c r="L107" s="15"/>
      <c r="M107" s="15">
        <v>38</v>
      </c>
      <c r="N107" s="17">
        <v>5501</v>
      </c>
    </row>
    <row r="108" spans="1:14">
      <c r="A108" s="16">
        <v>1991</v>
      </c>
      <c r="B108" s="17">
        <v>1918</v>
      </c>
      <c r="C108" s="17"/>
      <c r="D108" s="17">
        <v>1052</v>
      </c>
      <c r="E108" s="17"/>
      <c r="F108" s="15">
        <v>250</v>
      </c>
      <c r="G108" s="15">
        <v>36</v>
      </c>
      <c r="H108" s="15">
        <v>248</v>
      </c>
      <c r="I108" s="15">
        <v>755</v>
      </c>
      <c r="J108" s="15"/>
      <c r="K108" s="15">
        <v>545</v>
      </c>
      <c r="L108" s="15"/>
      <c r="M108" s="15">
        <v>28</v>
      </c>
      <c r="N108" s="17">
        <v>4832</v>
      </c>
    </row>
    <row r="109" spans="1:14">
      <c r="A109" s="16">
        <v>1992</v>
      </c>
      <c r="B109" s="17">
        <v>1793</v>
      </c>
      <c r="C109" s="17"/>
      <c r="D109" s="15">
        <v>998</v>
      </c>
      <c r="E109" s="15"/>
      <c r="F109" s="15">
        <v>309</v>
      </c>
      <c r="G109" s="15">
        <v>39</v>
      </c>
      <c r="H109" s="15">
        <v>273</v>
      </c>
      <c r="I109" s="15">
        <v>703</v>
      </c>
      <c r="J109" s="15"/>
      <c r="K109" s="15">
        <v>562</v>
      </c>
      <c r="L109" s="15"/>
      <c r="M109" s="15">
        <v>28</v>
      </c>
      <c r="N109" s="17">
        <v>4705</v>
      </c>
    </row>
    <row r="110" spans="1:14">
      <c r="A110" s="16">
        <v>1993</v>
      </c>
      <c r="B110" s="17">
        <v>1685</v>
      </c>
      <c r="C110" s="17"/>
      <c r="D110" s="15">
        <v>928</v>
      </c>
      <c r="E110" s="15"/>
      <c r="F110" s="15">
        <v>257</v>
      </c>
      <c r="G110" s="15">
        <v>36</v>
      </c>
      <c r="H110" s="15">
        <v>195</v>
      </c>
      <c r="I110" s="15">
        <v>719</v>
      </c>
      <c r="J110" s="15"/>
      <c r="K110" s="15">
        <v>486</v>
      </c>
      <c r="L110" s="15"/>
      <c r="M110" s="15">
        <v>28</v>
      </c>
      <c r="N110" s="17">
        <v>4334</v>
      </c>
    </row>
    <row r="111" spans="1:14">
      <c r="A111" s="16">
        <v>1994</v>
      </c>
      <c r="B111" s="17">
        <v>1622</v>
      </c>
      <c r="C111" s="17"/>
      <c r="D111" s="15">
        <v>895</v>
      </c>
      <c r="E111" s="15"/>
      <c r="F111" s="15">
        <v>224</v>
      </c>
      <c r="G111" s="15">
        <v>43</v>
      </c>
      <c r="H111" s="15">
        <v>216</v>
      </c>
      <c r="I111" s="15">
        <v>727</v>
      </c>
      <c r="J111" s="15"/>
      <c r="K111" s="15">
        <v>459</v>
      </c>
      <c r="L111" s="15"/>
      <c r="M111" s="15">
        <v>35</v>
      </c>
      <c r="N111" s="17">
        <v>4221</v>
      </c>
    </row>
    <row r="112" spans="1:14">
      <c r="A112" s="16">
        <v>1995</v>
      </c>
      <c r="B112" s="17">
        <v>1490</v>
      </c>
      <c r="C112" s="17"/>
      <c r="D112" s="15">
        <v>834</v>
      </c>
      <c r="E112" s="15"/>
      <c r="F112" s="15">
        <v>235</v>
      </c>
      <c r="G112" s="15">
        <v>33</v>
      </c>
      <c r="H112" s="15">
        <v>235</v>
      </c>
      <c r="I112" s="15">
        <v>670</v>
      </c>
      <c r="J112" s="15"/>
      <c r="K112" s="15">
        <v>434</v>
      </c>
      <c r="L112" s="15"/>
      <c r="M112" s="15">
        <v>34</v>
      </c>
      <c r="N112" s="17">
        <v>3965</v>
      </c>
    </row>
    <row r="113" spans="1:14">
      <c r="A113" s="16">
        <v>1996</v>
      </c>
      <c r="B113" s="17">
        <v>1504</v>
      </c>
      <c r="C113" s="17"/>
      <c r="D113" s="15">
        <v>825</v>
      </c>
      <c r="E113" s="15"/>
      <c r="F113" s="15">
        <v>208</v>
      </c>
      <c r="G113" s="15">
        <v>35</v>
      </c>
      <c r="H113" s="15">
        <v>161</v>
      </c>
      <c r="I113" s="15">
        <v>643</v>
      </c>
      <c r="J113" s="15"/>
      <c r="K113" s="15">
        <v>433</v>
      </c>
      <c r="L113" s="15"/>
      <c r="M113" s="15">
        <v>28</v>
      </c>
      <c r="N113" s="17">
        <v>3837</v>
      </c>
    </row>
    <row r="114" spans="1:14">
      <c r="A114" s="16">
        <v>1997</v>
      </c>
      <c r="B114" s="17">
        <v>1549</v>
      </c>
      <c r="C114" s="17"/>
      <c r="D114" s="15">
        <v>838</v>
      </c>
      <c r="E114" s="15"/>
      <c r="F114" s="15">
        <v>244</v>
      </c>
      <c r="G114" s="15">
        <v>30</v>
      </c>
      <c r="H114" s="15">
        <v>183</v>
      </c>
      <c r="I114" s="15">
        <v>675</v>
      </c>
      <c r="J114" s="15"/>
      <c r="K114" s="15">
        <v>364</v>
      </c>
      <c r="L114" s="15"/>
      <c r="M114" s="15">
        <v>34</v>
      </c>
      <c r="N114" s="17">
        <v>3917</v>
      </c>
    </row>
    <row r="115" spans="1:14">
      <c r="A115" s="16">
        <v>1998</v>
      </c>
      <c r="B115" s="17">
        <v>1656</v>
      </c>
      <c r="C115" s="17"/>
      <c r="D115" s="15">
        <v>889</v>
      </c>
      <c r="E115" s="15"/>
      <c r="F115" s="15">
        <v>195</v>
      </c>
      <c r="G115" s="15">
        <v>20</v>
      </c>
      <c r="H115" s="15">
        <v>153</v>
      </c>
      <c r="I115" s="15">
        <v>538</v>
      </c>
      <c r="J115" s="15"/>
      <c r="K115" s="15">
        <v>403</v>
      </c>
      <c r="L115" s="15"/>
      <c r="M115" s="15">
        <v>29</v>
      </c>
      <c r="N115" s="17">
        <v>3883</v>
      </c>
    </row>
    <row r="116" spans="1:14">
      <c r="A116" s="16">
        <v>1999</v>
      </c>
      <c r="B116" s="17">
        <v>1762</v>
      </c>
      <c r="C116" s="17"/>
      <c r="D116" s="15">
        <v>888</v>
      </c>
      <c r="E116" s="15"/>
      <c r="F116" s="15">
        <v>247</v>
      </c>
      <c r="G116" s="15">
        <v>27</v>
      </c>
      <c r="H116" s="15">
        <v>182</v>
      </c>
      <c r="I116" s="15">
        <v>532</v>
      </c>
      <c r="J116" s="15"/>
      <c r="K116" s="15">
        <v>368</v>
      </c>
      <c r="L116" s="15"/>
      <c r="M116" s="15">
        <v>37</v>
      </c>
      <c r="N116" s="17">
        <v>4043</v>
      </c>
    </row>
    <row r="117" spans="1:14">
      <c r="A117" s="19">
        <v>2000</v>
      </c>
      <c r="B117" s="18">
        <v>1802</v>
      </c>
      <c r="C117" s="18"/>
      <c r="D117" s="18">
        <v>910</v>
      </c>
      <c r="E117" s="18"/>
      <c r="F117" s="18">
        <v>280</v>
      </c>
      <c r="G117" s="18">
        <v>19</v>
      </c>
      <c r="H117" s="18">
        <v>194</v>
      </c>
      <c r="I117" s="18">
        <v>468</v>
      </c>
      <c r="J117" s="18"/>
      <c r="K117" s="18">
        <v>402</v>
      </c>
      <c r="L117" s="18"/>
      <c r="M117" s="18">
        <v>28</v>
      </c>
      <c r="N117" s="18">
        <v>4103</v>
      </c>
    </row>
    <row r="118" spans="1:14">
      <c r="A118" s="16">
        <v>2001</v>
      </c>
      <c r="B118" s="17">
        <v>1827</v>
      </c>
      <c r="C118" s="17"/>
      <c r="D118" s="15">
        <v>897</v>
      </c>
      <c r="E118" s="15"/>
      <c r="F118" s="15">
        <v>270</v>
      </c>
      <c r="G118" s="15">
        <v>28</v>
      </c>
      <c r="H118" s="15">
        <v>213</v>
      </c>
      <c r="I118" s="15">
        <v>431</v>
      </c>
      <c r="J118" s="15"/>
      <c r="K118" s="15">
        <v>347</v>
      </c>
      <c r="L118" s="15"/>
      <c r="M118" s="15">
        <v>45</v>
      </c>
      <c r="N118" s="17">
        <v>4058</v>
      </c>
    </row>
    <row r="119" spans="1:14">
      <c r="A119" s="19">
        <v>2002</v>
      </c>
      <c r="B119" s="9">
        <v>2047</v>
      </c>
      <c r="C119" s="9"/>
      <c r="D119" s="9">
        <v>1047</v>
      </c>
      <c r="E119" s="9"/>
      <c r="F119" s="2">
        <v>357</v>
      </c>
      <c r="G119" s="2">
        <v>37</v>
      </c>
      <c r="H119" s="2">
        <v>238</v>
      </c>
      <c r="I119" s="2">
        <v>441</v>
      </c>
      <c r="K119" s="2">
        <v>381</v>
      </c>
      <c r="M119" s="2">
        <v>44</v>
      </c>
      <c r="N119" s="9">
        <v>4592</v>
      </c>
    </row>
    <row r="120" spans="1:14">
      <c r="A120" s="19">
        <v>2003</v>
      </c>
      <c r="B120" s="21">
        <v>2024</v>
      </c>
      <c r="C120" s="21"/>
      <c r="D120" s="21">
        <v>1095</v>
      </c>
      <c r="E120" s="21"/>
      <c r="F120" s="21">
        <v>364</v>
      </c>
      <c r="G120" s="21">
        <v>36</v>
      </c>
      <c r="H120" s="21">
        <v>251</v>
      </c>
      <c r="I120" s="21">
        <v>420</v>
      </c>
      <c r="J120" s="21"/>
      <c r="K120" s="21">
        <v>417</v>
      </c>
      <c r="L120" s="21"/>
      <c r="M120" s="21">
        <v>57</v>
      </c>
      <c r="N120" s="21">
        <v>4664</v>
      </c>
    </row>
    <row r="121" spans="1:14">
      <c r="A121" s="19">
        <v>2004</v>
      </c>
      <c r="B121" s="9">
        <v>1826</v>
      </c>
      <c r="C121" s="9"/>
      <c r="D121" s="2">
        <v>881</v>
      </c>
      <c r="F121" s="2">
        <v>288</v>
      </c>
      <c r="G121" s="2">
        <v>30</v>
      </c>
      <c r="H121" s="2">
        <v>259</v>
      </c>
      <c r="I121" s="2">
        <v>350</v>
      </c>
      <c r="K121" s="2">
        <v>359</v>
      </c>
      <c r="M121" s="2">
        <v>29</v>
      </c>
      <c r="N121" s="9">
        <v>4022</v>
      </c>
    </row>
    <row r="122" spans="1:14">
      <c r="A122" s="19">
        <v>2005</v>
      </c>
      <c r="B122" s="9">
        <v>1704</v>
      </c>
      <c r="C122" s="9"/>
      <c r="D122" s="9">
        <v>853</v>
      </c>
      <c r="E122" s="9"/>
      <c r="F122" s="9">
        <v>339</v>
      </c>
      <c r="G122" s="9">
        <v>32</v>
      </c>
      <c r="H122" s="9">
        <v>296</v>
      </c>
      <c r="I122" s="9">
        <v>353</v>
      </c>
      <c r="J122" s="9"/>
      <c r="K122" s="9">
        <v>317</v>
      </c>
      <c r="L122" s="9"/>
      <c r="M122" s="9">
        <v>21</v>
      </c>
      <c r="N122" s="9">
        <v>3915</v>
      </c>
    </row>
    <row r="123" spans="1:14">
      <c r="A123" s="19">
        <v>2006</v>
      </c>
      <c r="B123" s="9">
        <v>1682</v>
      </c>
      <c r="C123" s="9"/>
      <c r="D123" s="9">
        <v>831</v>
      </c>
      <c r="E123" s="9"/>
      <c r="F123" s="9">
        <v>348</v>
      </c>
      <c r="G123" s="9">
        <v>44</v>
      </c>
      <c r="H123" s="9">
        <v>329</v>
      </c>
      <c r="I123" s="9">
        <v>336</v>
      </c>
      <c r="J123" s="9"/>
      <c r="K123" s="9">
        <v>364</v>
      </c>
      <c r="L123" s="9"/>
      <c r="M123" s="9">
        <v>25</v>
      </c>
      <c r="N123" s="9">
        <v>3959</v>
      </c>
    </row>
    <row r="124" spans="1:14">
      <c r="A124" s="19">
        <v>2007</v>
      </c>
      <c r="B124" s="9">
        <v>1612</v>
      </c>
      <c r="C124" s="9"/>
      <c r="D124" s="9">
        <v>776</v>
      </c>
      <c r="E124" s="9"/>
      <c r="F124" s="9">
        <v>345</v>
      </c>
      <c r="G124" s="9">
        <v>31</v>
      </c>
      <c r="H124" s="9">
        <v>342</v>
      </c>
      <c r="I124" s="9">
        <v>331</v>
      </c>
      <c r="J124" s="9"/>
      <c r="K124" s="9">
        <v>343</v>
      </c>
      <c r="L124" s="9"/>
      <c r="M124" s="9">
        <v>44</v>
      </c>
      <c r="N124" s="9">
        <f>B124+D124+F124+G124+H124+I124+K124+M124</f>
        <v>3824</v>
      </c>
    </row>
    <row r="125" spans="1:14">
      <c r="A125" s="19">
        <v>2008</v>
      </c>
      <c r="B125" s="9">
        <v>1575</v>
      </c>
      <c r="C125" s="9"/>
      <c r="D125" s="9">
        <v>755</v>
      </c>
      <c r="E125" s="9"/>
      <c r="F125" s="9">
        <v>306</v>
      </c>
      <c r="G125" s="9">
        <v>35</v>
      </c>
      <c r="H125" s="9">
        <v>300</v>
      </c>
      <c r="I125" s="9">
        <v>337</v>
      </c>
      <c r="J125" s="9"/>
      <c r="K125" s="9">
        <v>331</v>
      </c>
      <c r="L125" s="9"/>
      <c r="M125" s="9">
        <v>18</v>
      </c>
      <c r="N125" s="9">
        <v>3657</v>
      </c>
    </row>
    <row r="126" spans="1:14">
      <c r="A126" s="19">
        <v>2009</v>
      </c>
      <c r="B126" s="9">
        <v>1453</v>
      </c>
      <c r="C126" s="9"/>
      <c r="D126" s="9">
        <v>714</v>
      </c>
      <c r="E126" s="9"/>
      <c r="F126" s="9">
        <v>323</v>
      </c>
      <c r="G126" s="9">
        <v>31</v>
      </c>
      <c r="H126" s="9">
        <v>309</v>
      </c>
      <c r="I126" s="9">
        <v>302</v>
      </c>
      <c r="J126" s="9"/>
      <c r="K126" s="9">
        <v>293</v>
      </c>
      <c r="L126" s="9"/>
      <c r="M126" s="9">
        <v>35</v>
      </c>
      <c r="N126" s="9">
        <v>3460</v>
      </c>
    </row>
    <row r="127" spans="1:14">
      <c r="A127" s="19">
        <v>2010</v>
      </c>
      <c r="B127" s="9">
        <v>1278</v>
      </c>
      <c r="C127" s="9"/>
      <c r="D127" s="9">
        <v>612</v>
      </c>
      <c r="E127" s="9"/>
      <c r="F127" s="9">
        <v>232</v>
      </c>
      <c r="G127" s="9">
        <v>28</v>
      </c>
      <c r="H127" s="9">
        <v>153</v>
      </c>
      <c r="I127" s="9">
        <v>269</v>
      </c>
      <c r="J127" s="9"/>
      <c r="K127" s="9">
        <v>276</v>
      </c>
      <c r="L127" s="9"/>
      <c r="M127" s="9">
        <v>40</v>
      </c>
      <c r="N127" s="9">
        <v>2888</v>
      </c>
    </row>
    <row r="128" spans="1:14">
      <c r="A128" s="19">
        <v>2011</v>
      </c>
      <c r="B128" s="9">
        <v>1306</v>
      </c>
      <c r="C128" s="9"/>
      <c r="D128" s="9">
        <v>633</v>
      </c>
      <c r="E128" s="9"/>
      <c r="F128" s="9">
        <v>288</v>
      </c>
      <c r="G128" s="9">
        <v>27</v>
      </c>
      <c r="H128" s="9">
        <v>172</v>
      </c>
      <c r="I128" s="9">
        <v>324</v>
      </c>
      <c r="J128" s="9"/>
      <c r="K128" s="9">
        <v>320</v>
      </c>
      <c r="L128" s="9"/>
      <c r="M128" s="9">
        <v>57</v>
      </c>
      <c r="N128" s="9">
        <v>3127</v>
      </c>
    </row>
    <row r="129" spans="1:15">
      <c r="A129" s="19">
        <v>2012</v>
      </c>
      <c r="B129" s="9">
        <v>1299</v>
      </c>
      <c r="C129" s="145"/>
      <c r="D129" s="9">
        <v>619</v>
      </c>
      <c r="E129" s="9"/>
      <c r="F129" s="9">
        <v>231</v>
      </c>
      <c r="G129" s="9">
        <v>16</v>
      </c>
      <c r="H129" s="9">
        <v>126</v>
      </c>
      <c r="I129" s="9">
        <v>315</v>
      </c>
      <c r="J129" s="9"/>
      <c r="K129" s="9">
        <v>322</v>
      </c>
      <c r="L129" s="9"/>
      <c r="M129" s="9">
        <v>48</v>
      </c>
      <c r="N129" s="9">
        <v>2976</v>
      </c>
    </row>
    <row r="130" spans="1:15">
      <c r="A130" s="19">
        <v>2013</v>
      </c>
      <c r="B130" s="9">
        <v>1145</v>
      </c>
      <c r="C130" s="145" t="s">
        <v>553</v>
      </c>
      <c r="D130" s="9">
        <v>534</v>
      </c>
      <c r="E130" s="9"/>
      <c r="F130" s="2">
        <v>226</v>
      </c>
      <c r="G130" s="2">
        <v>27</v>
      </c>
      <c r="H130" s="2">
        <v>130</v>
      </c>
      <c r="I130" s="2">
        <v>313</v>
      </c>
      <c r="J130" s="145" t="s">
        <v>553</v>
      </c>
      <c r="K130" s="2">
        <v>302</v>
      </c>
      <c r="M130" s="2">
        <v>44</v>
      </c>
      <c r="N130" s="9">
        <v>2721</v>
      </c>
    </row>
    <row r="131" spans="1:15">
      <c r="A131" s="19">
        <v>2014</v>
      </c>
      <c r="B131" s="9">
        <v>1056</v>
      </c>
      <c r="C131" s="145" t="s">
        <v>553</v>
      </c>
      <c r="D131" s="9">
        <v>464</v>
      </c>
      <c r="E131" s="9"/>
      <c r="F131" s="2">
        <v>223</v>
      </c>
      <c r="G131" s="2">
        <v>27</v>
      </c>
      <c r="H131" s="2">
        <v>111</v>
      </c>
      <c r="I131" s="2">
        <v>239</v>
      </c>
      <c r="J131" s="145" t="s">
        <v>553</v>
      </c>
      <c r="K131" s="2">
        <v>232</v>
      </c>
      <c r="L131" s="145" t="s">
        <v>553</v>
      </c>
      <c r="M131" s="2">
        <v>43</v>
      </c>
      <c r="N131" s="9">
        <v>2395</v>
      </c>
    </row>
    <row r="132" spans="1:15">
      <c r="A132" s="19">
        <v>2015</v>
      </c>
      <c r="B132" s="9">
        <v>1096</v>
      </c>
      <c r="C132" s="145"/>
      <c r="D132" s="9">
        <v>438</v>
      </c>
      <c r="E132" s="9"/>
      <c r="F132" s="2">
        <v>232</v>
      </c>
      <c r="G132" s="2">
        <v>16</v>
      </c>
      <c r="H132" s="2">
        <v>110</v>
      </c>
      <c r="I132" s="2">
        <v>241</v>
      </c>
      <c r="J132" s="145"/>
      <c r="K132" s="2">
        <v>271</v>
      </c>
      <c r="L132" s="145"/>
      <c r="M132" s="2">
        <v>41</v>
      </c>
      <c r="N132" s="9">
        <v>2445</v>
      </c>
    </row>
    <row r="133" spans="1:15">
      <c r="A133" s="19">
        <v>2016</v>
      </c>
      <c r="B133" s="9">
        <v>1055</v>
      </c>
      <c r="C133" s="9"/>
      <c r="D133" s="9">
        <v>447</v>
      </c>
      <c r="E133" s="9"/>
      <c r="F133" s="9">
        <v>228</v>
      </c>
      <c r="G133" s="9">
        <v>12</v>
      </c>
      <c r="H133" s="9">
        <v>121</v>
      </c>
      <c r="I133" s="9">
        <v>215</v>
      </c>
      <c r="J133" s="9"/>
      <c r="K133" s="9">
        <v>231</v>
      </c>
      <c r="L133" s="9"/>
      <c r="M133" s="9">
        <v>38</v>
      </c>
      <c r="N133" s="9">
        <v>2347</v>
      </c>
    </row>
    <row r="134" spans="1:15">
      <c r="A134" s="19">
        <v>2017</v>
      </c>
      <c r="B134" s="2">
        <v>975</v>
      </c>
      <c r="D134" s="2">
        <v>456</v>
      </c>
      <c r="F134" s="2">
        <v>193</v>
      </c>
      <c r="G134" s="2">
        <v>19</v>
      </c>
      <c r="H134" s="2">
        <v>116</v>
      </c>
      <c r="I134" s="2">
        <v>204</v>
      </c>
      <c r="K134" s="2">
        <v>256</v>
      </c>
      <c r="M134" s="2">
        <v>56</v>
      </c>
      <c r="N134" s="9">
        <v>2275</v>
      </c>
    </row>
    <row r="135" spans="1:15">
      <c r="A135" s="19">
        <v>2018</v>
      </c>
      <c r="B135" s="9">
        <v>925</v>
      </c>
      <c r="C135" s="9"/>
      <c r="D135" s="9">
        <v>392</v>
      </c>
      <c r="E135" s="9"/>
      <c r="F135" s="9">
        <v>217</v>
      </c>
      <c r="G135" s="9">
        <v>13</v>
      </c>
      <c r="H135" s="9">
        <v>120</v>
      </c>
      <c r="I135" s="9">
        <v>237</v>
      </c>
      <c r="J135" s="9"/>
      <c r="K135" s="9">
        <v>241</v>
      </c>
      <c r="L135" s="9"/>
      <c r="M135" s="9">
        <v>50</v>
      </c>
      <c r="N135" s="9">
        <v>2195</v>
      </c>
      <c r="O135" s="24"/>
    </row>
    <row r="136" spans="1:15">
      <c r="A136" s="19">
        <v>2019</v>
      </c>
      <c r="B136" s="2">
        <v>795</v>
      </c>
      <c r="D136" s="2">
        <v>361</v>
      </c>
      <c r="F136" s="2">
        <v>188</v>
      </c>
      <c r="G136" s="2">
        <v>19</v>
      </c>
      <c r="H136" s="2">
        <v>106</v>
      </c>
      <c r="I136" s="2">
        <v>198</v>
      </c>
      <c r="K136" s="2">
        <v>217</v>
      </c>
      <c r="M136" s="2">
        <v>67</v>
      </c>
      <c r="N136" s="9">
        <v>1951</v>
      </c>
      <c r="O136" s="24"/>
    </row>
    <row r="137" spans="1:15">
      <c r="A137" s="19">
        <v>2020</v>
      </c>
      <c r="B137" s="2">
        <v>581</v>
      </c>
      <c r="D137" s="2">
        <v>223</v>
      </c>
      <c r="F137" s="2">
        <v>210</v>
      </c>
      <c r="G137" s="24">
        <v>20</v>
      </c>
      <c r="H137" s="2">
        <v>110</v>
      </c>
      <c r="I137" s="2">
        <v>239</v>
      </c>
      <c r="K137" s="2">
        <v>198</v>
      </c>
      <c r="M137" s="2">
        <v>64</v>
      </c>
      <c r="N137" s="9">
        <v>1645</v>
      </c>
      <c r="O137" s="24"/>
    </row>
    <row r="138" spans="1:15">
      <c r="A138" s="19">
        <v>2021</v>
      </c>
      <c r="B138" s="2">
        <v>637</v>
      </c>
      <c r="D138" s="2">
        <v>259</v>
      </c>
      <c r="F138" s="2">
        <v>207</v>
      </c>
      <c r="G138" s="24">
        <v>13</v>
      </c>
      <c r="H138" s="2">
        <v>110</v>
      </c>
      <c r="I138" s="2">
        <v>232</v>
      </c>
      <c r="K138" s="2">
        <v>188</v>
      </c>
      <c r="M138" s="2">
        <v>72</v>
      </c>
      <c r="N138" s="9">
        <v>1718</v>
      </c>
      <c r="O138" s="24"/>
    </row>
    <row r="139" spans="1:15">
      <c r="A139" s="113">
        <v>2022</v>
      </c>
      <c r="B139" s="1">
        <v>691</v>
      </c>
      <c r="C139" s="1"/>
      <c r="D139" s="1">
        <v>254</v>
      </c>
      <c r="E139" s="1"/>
      <c r="F139" s="1">
        <v>203</v>
      </c>
      <c r="G139" s="102">
        <v>14</v>
      </c>
      <c r="H139" s="1">
        <v>81</v>
      </c>
      <c r="I139" s="1">
        <v>362</v>
      </c>
      <c r="J139" s="1"/>
      <c r="K139" s="1">
        <v>203</v>
      </c>
      <c r="L139" s="1"/>
      <c r="M139" s="1">
        <v>83</v>
      </c>
      <c r="N139" s="23">
        <v>1891</v>
      </c>
      <c r="O139" s="24"/>
    </row>
    <row r="140" spans="1:15">
      <c r="A140" s="19"/>
      <c r="B140" s="9"/>
      <c r="C140" s="9"/>
      <c r="D140" s="9"/>
      <c r="E140" s="9"/>
      <c r="F140" s="9"/>
      <c r="G140" s="9"/>
      <c r="H140" s="9"/>
      <c r="I140" s="9"/>
      <c r="J140" s="9"/>
      <c r="K140" s="9"/>
      <c r="L140" s="9"/>
      <c r="M140" s="9"/>
      <c r="N140" s="9"/>
    </row>
    <row r="141" spans="1:15">
      <c r="A141" s="175" t="s">
        <v>10</v>
      </c>
      <c r="B141" s="15"/>
      <c r="C141" s="15"/>
    </row>
    <row r="142" spans="1:15">
      <c r="A142" s="16">
        <v>1960</v>
      </c>
      <c r="B142" s="17">
        <v>4746</v>
      </c>
      <c r="C142" s="17"/>
      <c r="D142" s="17">
        <v>5437</v>
      </c>
      <c r="E142" s="17"/>
      <c r="F142" s="17">
        <v>1606</v>
      </c>
      <c r="G142" s="15">
        <v>346</v>
      </c>
      <c r="H142" s="17">
        <v>2060</v>
      </c>
      <c r="I142" s="17">
        <v>1756</v>
      </c>
      <c r="J142" s="17"/>
      <c r="K142" s="17">
        <v>2352</v>
      </c>
      <c r="L142" s="17"/>
      <c r="M142" s="15">
        <v>250</v>
      </c>
      <c r="N142" s="17">
        <v>18553</v>
      </c>
    </row>
    <row r="143" spans="1:15">
      <c r="A143" s="16">
        <v>1961</v>
      </c>
      <c r="B143" s="17">
        <v>5317</v>
      </c>
      <c r="C143" s="17"/>
      <c r="D143" s="17">
        <v>6190</v>
      </c>
      <c r="E143" s="17"/>
      <c r="F143" s="17">
        <v>1360</v>
      </c>
      <c r="G143" s="15">
        <v>259</v>
      </c>
      <c r="H143" s="17">
        <v>2316</v>
      </c>
      <c r="I143" s="17">
        <v>1767</v>
      </c>
      <c r="J143" s="17"/>
      <c r="K143" s="17">
        <v>2386</v>
      </c>
      <c r="L143" s="17"/>
      <c r="M143" s="15">
        <v>272</v>
      </c>
      <c r="N143" s="17">
        <v>19867</v>
      </c>
    </row>
    <row r="144" spans="1:15">
      <c r="A144" s="16">
        <v>1962</v>
      </c>
      <c r="B144" s="17">
        <v>5612</v>
      </c>
      <c r="C144" s="17"/>
      <c r="D144" s="17">
        <v>6397</v>
      </c>
      <c r="E144" s="17"/>
      <c r="F144" s="15">
        <v>989</v>
      </c>
      <c r="G144" s="15">
        <v>182</v>
      </c>
      <c r="H144" s="17">
        <v>2026</v>
      </c>
      <c r="I144" s="17">
        <v>1518</v>
      </c>
      <c r="J144" s="17"/>
      <c r="K144" s="17">
        <v>2509</v>
      </c>
      <c r="L144" s="17"/>
      <c r="M144" s="15">
        <v>263</v>
      </c>
      <c r="N144" s="17">
        <v>19496</v>
      </c>
    </row>
    <row r="145" spans="1:14">
      <c r="A145" s="16">
        <v>1963</v>
      </c>
      <c r="B145" s="17">
        <v>6237</v>
      </c>
      <c r="C145" s="17"/>
      <c r="D145" s="17">
        <v>6534</v>
      </c>
      <c r="E145" s="17"/>
      <c r="F145" s="15">
        <v>914</v>
      </c>
      <c r="G145" s="15">
        <v>169</v>
      </c>
      <c r="H145" s="17">
        <v>2051</v>
      </c>
      <c r="I145" s="17">
        <v>1671</v>
      </c>
      <c r="J145" s="17"/>
      <c r="K145" s="17">
        <v>2525</v>
      </c>
      <c r="L145" s="17"/>
      <c r="M145" s="15">
        <v>231</v>
      </c>
      <c r="N145" s="17">
        <v>20332</v>
      </c>
    </row>
    <row r="146" spans="1:14">
      <c r="A146" s="16">
        <v>1964</v>
      </c>
      <c r="B146" s="17">
        <v>6974</v>
      </c>
      <c r="C146" s="17"/>
      <c r="D146" s="17">
        <v>7058</v>
      </c>
      <c r="E146" s="17"/>
      <c r="F146" s="15">
        <v>814</v>
      </c>
      <c r="G146" s="15">
        <v>160</v>
      </c>
      <c r="H146" s="17">
        <v>2086</v>
      </c>
      <c r="I146" s="17">
        <v>1689</v>
      </c>
      <c r="J146" s="17"/>
      <c r="K146" s="17">
        <v>2570</v>
      </c>
      <c r="L146" s="17"/>
      <c r="M146" s="15">
        <v>214</v>
      </c>
      <c r="N146" s="17">
        <v>21565</v>
      </c>
    </row>
    <row r="147" spans="1:14">
      <c r="A147" s="16">
        <v>1965</v>
      </c>
      <c r="B147" s="17">
        <v>6869</v>
      </c>
      <c r="C147" s="17"/>
      <c r="D147" s="17">
        <v>6930</v>
      </c>
      <c r="E147" s="17"/>
      <c r="F147" s="15">
        <v>675</v>
      </c>
      <c r="G147" s="15">
        <v>111</v>
      </c>
      <c r="H147" s="17">
        <v>1797</v>
      </c>
      <c r="I147" s="17">
        <v>1423</v>
      </c>
      <c r="J147" s="17"/>
      <c r="K147" s="17">
        <v>2428</v>
      </c>
      <c r="L147" s="17"/>
      <c r="M147" s="15">
        <v>227</v>
      </c>
      <c r="N147" s="17">
        <v>20460</v>
      </c>
    </row>
    <row r="148" spans="1:14">
      <c r="A148" s="176" t="s">
        <v>501</v>
      </c>
      <c r="B148" s="17">
        <v>5576</v>
      </c>
      <c r="C148" s="17"/>
      <c r="D148" s="17">
        <v>5812</v>
      </c>
      <c r="E148" s="17"/>
      <c r="F148" s="15">
        <v>484</v>
      </c>
      <c r="G148" s="15">
        <v>81</v>
      </c>
      <c r="H148" s="17">
        <v>1391</v>
      </c>
      <c r="I148" s="17">
        <v>1309</v>
      </c>
      <c r="J148" s="17"/>
      <c r="K148" s="17">
        <v>1943</v>
      </c>
      <c r="L148" s="17"/>
      <c r="M148" s="15">
        <v>134</v>
      </c>
      <c r="N148" s="17">
        <v>16730</v>
      </c>
    </row>
    <row r="149" spans="1:14">
      <c r="A149" s="16">
        <v>1967</v>
      </c>
      <c r="B149" s="17">
        <v>5470</v>
      </c>
      <c r="C149" s="17"/>
      <c r="D149" s="17">
        <v>5541</v>
      </c>
      <c r="E149" s="17"/>
      <c r="F149" s="15">
        <v>451</v>
      </c>
      <c r="G149" s="15">
        <v>104</v>
      </c>
      <c r="H149" s="17">
        <v>1316</v>
      </c>
      <c r="I149" s="17">
        <v>1097</v>
      </c>
      <c r="J149" s="17"/>
      <c r="K149" s="17">
        <v>1588</v>
      </c>
      <c r="L149" s="17"/>
      <c r="M149" s="15">
        <v>130</v>
      </c>
      <c r="N149" s="17">
        <v>15697</v>
      </c>
    </row>
    <row r="150" spans="1:14">
      <c r="A150" s="16">
        <v>1968</v>
      </c>
      <c r="B150" s="17">
        <v>6012</v>
      </c>
      <c r="C150" s="17"/>
      <c r="D150" s="17">
        <v>5940</v>
      </c>
      <c r="E150" s="17"/>
      <c r="F150" s="15">
        <v>575</v>
      </c>
      <c r="G150" s="15">
        <v>122</v>
      </c>
      <c r="H150" s="17">
        <v>1307</v>
      </c>
      <c r="I150" s="17">
        <v>1277</v>
      </c>
      <c r="J150" s="17"/>
      <c r="K150" s="17">
        <v>1536</v>
      </c>
      <c r="L150" s="17"/>
      <c r="M150" s="15">
        <v>148</v>
      </c>
      <c r="N150" s="17">
        <v>16917</v>
      </c>
    </row>
    <row r="151" spans="1:14">
      <c r="A151" s="16">
        <v>1969</v>
      </c>
      <c r="B151" s="17">
        <v>5937</v>
      </c>
      <c r="C151" s="17"/>
      <c r="D151" s="17">
        <v>5713</v>
      </c>
      <c r="E151" s="17"/>
      <c r="F151" s="15">
        <v>573</v>
      </c>
      <c r="G151" s="15">
        <v>137</v>
      </c>
      <c r="H151" s="17">
        <v>1383</v>
      </c>
      <c r="I151" s="17">
        <v>1229</v>
      </c>
      <c r="J151" s="17"/>
      <c r="K151" s="17">
        <v>1605</v>
      </c>
      <c r="L151" s="17"/>
      <c r="M151" s="15">
        <v>93</v>
      </c>
      <c r="N151" s="17">
        <v>16670</v>
      </c>
    </row>
    <row r="152" spans="1:14">
      <c r="A152" s="16">
        <v>1970</v>
      </c>
      <c r="B152" s="17">
        <v>5718</v>
      </c>
      <c r="C152" s="17"/>
      <c r="D152" s="17">
        <v>5336</v>
      </c>
      <c r="E152" s="17"/>
      <c r="F152" s="15">
        <v>600</v>
      </c>
      <c r="G152" s="15">
        <v>129</v>
      </c>
      <c r="H152" s="17">
        <v>1141</v>
      </c>
      <c r="I152" s="17">
        <v>1139</v>
      </c>
      <c r="J152" s="17"/>
      <c r="K152" s="17">
        <v>1464</v>
      </c>
      <c r="L152" s="17"/>
      <c r="M152" s="15">
        <v>89</v>
      </c>
      <c r="N152" s="17">
        <v>15616</v>
      </c>
    </row>
    <row r="153" spans="1:14">
      <c r="A153" s="16">
        <v>1971</v>
      </c>
      <c r="B153" s="17">
        <v>5344</v>
      </c>
      <c r="C153" s="17"/>
      <c r="D153" s="17">
        <v>5106</v>
      </c>
      <c r="E153" s="17"/>
      <c r="F153" s="15">
        <v>577</v>
      </c>
      <c r="G153" s="15">
        <v>147</v>
      </c>
      <c r="H153" s="17">
        <v>1057</v>
      </c>
      <c r="I153" s="17">
        <v>1231</v>
      </c>
      <c r="J153" s="17"/>
      <c r="K153" s="17">
        <v>1302</v>
      </c>
      <c r="L153" s="17"/>
      <c r="M153" s="15">
        <v>77</v>
      </c>
      <c r="N153" s="17">
        <v>14841</v>
      </c>
    </row>
    <row r="154" spans="1:14">
      <c r="A154" s="16">
        <v>1972</v>
      </c>
      <c r="B154" s="17">
        <v>5544</v>
      </c>
      <c r="C154" s="17"/>
      <c r="D154" s="17">
        <v>4883</v>
      </c>
      <c r="E154" s="17"/>
      <c r="F154" s="15">
        <v>670</v>
      </c>
      <c r="G154" s="15">
        <v>144</v>
      </c>
      <c r="H154" s="17">
        <v>1001</v>
      </c>
      <c r="I154" s="17">
        <v>1102</v>
      </c>
      <c r="J154" s="17"/>
      <c r="K154" s="17">
        <v>1189</v>
      </c>
      <c r="L154" s="17"/>
      <c r="M154" s="15">
        <v>66</v>
      </c>
      <c r="N154" s="17">
        <v>14599</v>
      </c>
    </row>
    <row r="155" spans="1:14">
      <c r="A155" s="16">
        <v>1973</v>
      </c>
      <c r="B155" s="17">
        <v>5967</v>
      </c>
      <c r="C155" s="17"/>
      <c r="D155" s="17">
        <v>5192</v>
      </c>
      <c r="E155" s="17"/>
      <c r="F155" s="15">
        <v>557</v>
      </c>
      <c r="G155" s="15">
        <v>116</v>
      </c>
      <c r="H155" s="17">
        <v>1033</v>
      </c>
      <c r="I155" s="17">
        <v>1237</v>
      </c>
      <c r="J155" s="17"/>
      <c r="K155" s="17">
        <v>1090</v>
      </c>
      <c r="L155" s="17"/>
      <c r="M155" s="15">
        <v>95</v>
      </c>
      <c r="N155" s="17">
        <v>15287</v>
      </c>
    </row>
    <row r="156" spans="1:14">
      <c r="A156" s="16">
        <v>1974</v>
      </c>
      <c r="B156" s="17">
        <v>5313</v>
      </c>
      <c r="C156" s="17"/>
      <c r="D156" s="17">
        <v>4441</v>
      </c>
      <c r="E156" s="17"/>
      <c r="F156" s="15">
        <v>636</v>
      </c>
      <c r="G156" s="15">
        <v>144</v>
      </c>
      <c r="H156" s="15">
        <v>935</v>
      </c>
      <c r="I156" s="17">
        <v>1160</v>
      </c>
      <c r="J156" s="17"/>
      <c r="K156" s="17">
        <v>1193</v>
      </c>
      <c r="L156" s="17"/>
      <c r="M156" s="15">
        <v>98</v>
      </c>
      <c r="N156" s="17">
        <v>13920</v>
      </c>
    </row>
    <row r="157" spans="1:14">
      <c r="A157" s="16">
        <v>1975</v>
      </c>
      <c r="B157" s="17">
        <v>5221</v>
      </c>
      <c r="C157" s="17"/>
      <c r="D157" s="17">
        <v>4526</v>
      </c>
      <c r="E157" s="17"/>
      <c r="F157" s="15">
        <v>562</v>
      </c>
      <c r="G157" s="15">
        <v>121</v>
      </c>
      <c r="H157" s="17">
        <v>1161</v>
      </c>
      <c r="I157" s="17">
        <v>1219</v>
      </c>
      <c r="J157" s="17"/>
      <c r="K157" s="17">
        <v>1134</v>
      </c>
      <c r="L157" s="17"/>
      <c r="M157" s="15">
        <v>137</v>
      </c>
      <c r="N157" s="17">
        <v>14081</v>
      </c>
    </row>
    <row r="158" spans="1:14">
      <c r="A158" s="16">
        <v>1976</v>
      </c>
      <c r="B158" s="17">
        <v>6338</v>
      </c>
      <c r="C158" s="17"/>
      <c r="D158" s="17">
        <v>4594</v>
      </c>
      <c r="E158" s="17"/>
      <c r="F158" s="15">
        <v>575</v>
      </c>
      <c r="G158" s="15">
        <v>93</v>
      </c>
      <c r="H158" s="17">
        <v>1106</v>
      </c>
      <c r="I158" s="17">
        <v>1193</v>
      </c>
      <c r="J158" s="17"/>
      <c r="K158" s="17">
        <v>1142</v>
      </c>
      <c r="L158" s="17"/>
      <c r="M158" s="15">
        <v>123</v>
      </c>
      <c r="N158" s="17">
        <v>15164</v>
      </c>
    </row>
    <row r="159" spans="1:14">
      <c r="A159" s="16">
        <v>1977</v>
      </c>
      <c r="B159" s="17">
        <v>5901</v>
      </c>
      <c r="C159" s="17"/>
      <c r="D159" s="17">
        <v>4442</v>
      </c>
      <c r="E159" s="17"/>
      <c r="F159" s="15">
        <v>510</v>
      </c>
      <c r="G159" s="15">
        <v>87</v>
      </c>
      <c r="H159" s="17">
        <v>1013</v>
      </c>
      <c r="I159" s="17">
        <v>1219</v>
      </c>
      <c r="J159" s="17"/>
      <c r="K159" s="17">
        <v>1108</v>
      </c>
      <c r="L159" s="17"/>
      <c r="M159" s="15">
        <v>107</v>
      </c>
      <c r="N159" s="17">
        <v>14387</v>
      </c>
    </row>
    <row r="160" spans="1:14">
      <c r="A160" s="16">
        <v>1978</v>
      </c>
      <c r="B160" s="17">
        <v>5953</v>
      </c>
      <c r="C160" s="17"/>
      <c r="D160" s="17">
        <v>4250</v>
      </c>
      <c r="E160" s="17"/>
      <c r="F160" s="15">
        <v>522</v>
      </c>
      <c r="G160" s="15">
        <v>94</v>
      </c>
      <c r="H160" s="15">
        <v>933</v>
      </c>
      <c r="I160" s="17">
        <v>1214</v>
      </c>
      <c r="J160" s="17"/>
      <c r="K160" s="17">
        <v>1085</v>
      </c>
      <c r="L160" s="17"/>
      <c r="M160" s="15">
        <v>91</v>
      </c>
      <c r="N160" s="17">
        <v>14142</v>
      </c>
    </row>
    <row r="161" spans="1:14">
      <c r="A161" s="16">
        <v>1979</v>
      </c>
      <c r="B161" s="17">
        <v>5660</v>
      </c>
      <c r="C161" s="17"/>
      <c r="D161" s="17">
        <v>3845</v>
      </c>
      <c r="E161" s="17"/>
      <c r="F161" s="15">
        <v>523</v>
      </c>
      <c r="G161" s="15">
        <v>90</v>
      </c>
      <c r="H161" s="15">
        <v>868</v>
      </c>
      <c r="I161" s="17">
        <v>1367</v>
      </c>
      <c r="J161" s="17"/>
      <c r="K161" s="17">
        <v>1073</v>
      </c>
      <c r="L161" s="17"/>
      <c r="M161" s="15">
        <v>90</v>
      </c>
      <c r="N161" s="17">
        <v>13516</v>
      </c>
    </row>
    <row r="162" spans="1:14">
      <c r="A162" s="16">
        <v>1980</v>
      </c>
      <c r="B162" s="17">
        <v>5352</v>
      </c>
      <c r="C162" s="17"/>
      <c r="D162" s="17">
        <v>3620</v>
      </c>
      <c r="E162" s="17"/>
      <c r="F162" s="15">
        <v>639</v>
      </c>
      <c r="G162" s="15">
        <v>107</v>
      </c>
      <c r="H162" s="15">
        <v>755</v>
      </c>
      <c r="I162" s="17">
        <v>1507</v>
      </c>
      <c r="J162" s="17"/>
      <c r="K162" s="17">
        <v>1075</v>
      </c>
      <c r="L162" s="17"/>
      <c r="M162" s="15">
        <v>127</v>
      </c>
      <c r="N162" s="17">
        <v>13182</v>
      </c>
    </row>
    <row r="163" spans="1:14">
      <c r="A163" s="16">
        <v>1981</v>
      </c>
      <c r="B163" s="17">
        <v>5034</v>
      </c>
      <c r="C163" s="17"/>
      <c r="D163" s="17">
        <v>3332</v>
      </c>
      <c r="E163" s="17"/>
      <c r="F163" s="15">
        <v>708</v>
      </c>
      <c r="G163" s="15">
        <v>122</v>
      </c>
      <c r="H163" s="15">
        <v>648</v>
      </c>
      <c r="I163" s="17">
        <v>1511</v>
      </c>
      <c r="J163" s="17"/>
      <c r="K163" s="17">
        <v>1014</v>
      </c>
      <c r="L163" s="17"/>
      <c r="M163" s="15">
        <v>201</v>
      </c>
      <c r="N163" s="17">
        <v>12570</v>
      </c>
    </row>
    <row r="164" spans="1:14">
      <c r="A164" s="16">
        <v>1982</v>
      </c>
      <c r="B164" s="17">
        <v>5276</v>
      </c>
      <c r="C164" s="17"/>
      <c r="D164" s="17">
        <v>3413</v>
      </c>
      <c r="E164" s="17"/>
      <c r="F164" s="15">
        <v>939</v>
      </c>
      <c r="G164" s="15">
        <v>146</v>
      </c>
      <c r="H164" s="15">
        <v>644</v>
      </c>
      <c r="I164" s="17">
        <v>1806</v>
      </c>
      <c r="J164" s="17"/>
      <c r="K164" s="15">
        <v>998</v>
      </c>
      <c r="L164" s="15"/>
      <c r="M164" s="15">
        <v>105</v>
      </c>
      <c r="N164" s="17">
        <v>13327</v>
      </c>
    </row>
    <row r="165" spans="1:14">
      <c r="A165" s="16">
        <v>1983</v>
      </c>
      <c r="B165" s="17">
        <v>5458</v>
      </c>
      <c r="C165" s="17"/>
      <c r="D165" s="17">
        <v>3529</v>
      </c>
      <c r="E165" s="17"/>
      <c r="F165" s="17">
        <v>1036</v>
      </c>
      <c r="G165" s="15">
        <v>168</v>
      </c>
      <c r="H165" s="15">
        <v>633</v>
      </c>
      <c r="I165" s="17">
        <v>1875</v>
      </c>
      <c r="J165" s="17"/>
      <c r="K165" s="15">
        <v>944</v>
      </c>
      <c r="L165" s="15"/>
      <c r="M165" s="15">
        <v>97</v>
      </c>
      <c r="N165" s="17">
        <v>13740</v>
      </c>
    </row>
    <row r="166" spans="1:14">
      <c r="A166" s="16">
        <v>1984</v>
      </c>
      <c r="B166" s="17">
        <v>6119</v>
      </c>
      <c r="C166" s="17"/>
      <c r="D166" s="17">
        <v>3586</v>
      </c>
      <c r="E166" s="17"/>
      <c r="F166" s="15">
        <v>950</v>
      </c>
      <c r="G166" s="15">
        <v>152</v>
      </c>
      <c r="H166" s="15">
        <v>553</v>
      </c>
      <c r="I166" s="17">
        <v>2042</v>
      </c>
      <c r="J166" s="17"/>
      <c r="K166" s="17">
        <v>1052</v>
      </c>
      <c r="L166" s="17"/>
      <c r="M166" s="15">
        <v>113</v>
      </c>
      <c r="N166" s="17">
        <v>14567</v>
      </c>
    </row>
    <row r="167" spans="1:14">
      <c r="A167" s="16">
        <v>1985</v>
      </c>
      <c r="B167" s="17">
        <v>6747</v>
      </c>
      <c r="C167" s="17"/>
      <c r="D167" s="17">
        <v>3849</v>
      </c>
      <c r="E167" s="17"/>
      <c r="F167" s="15">
        <v>778</v>
      </c>
      <c r="G167" s="15">
        <v>111</v>
      </c>
      <c r="H167" s="15">
        <v>471</v>
      </c>
      <c r="I167" s="17">
        <v>1779</v>
      </c>
      <c r="J167" s="17"/>
      <c r="K167" s="17">
        <v>1056</v>
      </c>
      <c r="L167" s="17"/>
      <c r="M167" s="15">
        <v>66</v>
      </c>
      <c r="N167" s="17">
        <v>14857</v>
      </c>
    </row>
    <row r="168" spans="1:14">
      <c r="A168" s="16">
        <v>1986</v>
      </c>
      <c r="B168" s="17">
        <v>7271</v>
      </c>
      <c r="C168" s="17"/>
      <c r="D168" s="17">
        <v>4044</v>
      </c>
      <c r="E168" s="17"/>
      <c r="F168" s="15">
        <v>798</v>
      </c>
      <c r="G168" s="15">
        <v>126</v>
      </c>
      <c r="H168" s="15">
        <v>508</v>
      </c>
      <c r="I168" s="17">
        <v>1909</v>
      </c>
      <c r="J168" s="17"/>
      <c r="K168" s="17">
        <v>1034</v>
      </c>
      <c r="L168" s="17"/>
      <c r="M168" s="15">
        <v>120</v>
      </c>
      <c r="N168" s="17">
        <v>15810</v>
      </c>
    </row>
    <row r="169" spans="1:14">
      <c r="A169" s="16">
        <v>1987</v>
      </c>
      <c r="B169" s="17">
        <v>7174</v>
      </c>
      <c r="C169" s="17"/>
      <c r="D169" s="17">
        <v>3780</v>
      </c>
      <c r="E169" s="17"/>
      <c r="F169" s="15">
        <v>700</v>
      </c>
      <c r="G169" s="15">
        <v>91</v>
      </c>
      <c r="H169" s="15">
        <v>421</v>
      </c>
      <c r="I169" s="17">
        <v>1656</v>
      </c>
      <c r="J169" s="17"/>
      <c r="K169" s="17">
        <v>1111</v>
      </c>
      <c r="L169" s="17"/>
      <c r="M169" s="15">
        <v>111</v>
      </c>
      <c r="N169" s="17">
        <v>15044</v>
      </c>
    </row>
    <row r="170" spans="1:14">
      <c r="A170" s="16">
        <v>1988</v>
      </c>
      <c r="B170" s="17">
        <v>8201</v>
      </c>
      <c r="C170" s="17"/>
      <c r="D170" s="17">
        <v>4428</v>
      </c>
      <c r="E170" s="17"/>
      <c r="F170" s="15">
        <v>714</v>
      </c>
      <c r="G170" s="15">
        <v>113</v>
      </c>
      <c r="H170" s="15">
        <v>462</v>
      </c>
      <c r="I170" s="17">
        <v>1854</v>
      </c>
      <c r="J170" s="17"/>
      <c r="K170" s="17">
        <v>1069</v>
      </c>
      <c r="L170" s="17"/>
      <c r="M170" s="15">
        <v>128</v>
      </c>
      <c r="N170" s="17">
        <v>16969</v>
      </c>
    </row>
    <row r="171" spans="1:14">
      <c r="A171" s="16">
        <v>1989</v>
      </c>
      <c r="B171" s="17">
        <v>8745</v>
      </c>
      <c r="C171" s="17"/>
      <c r="D171" s="17">
        <v>4359</v>
      </c>
      <c r="E171" s="17"/>
      <c r="F171" s="15">
        <v>628</v>
      </c>
      <c r="G171" s="15">
        <v>91</v>
      </c>
      <c r="H171" s="15">
        <v>559</v>
      </c>
      <c r="I171" s="17">
        <v>2010</v>
      </c>
      <c r="J171" s="17"/>
      <c r="K171" s="17">
        <v>1217</v>
      </c>
      <c r="L171" s="17"/>
      <c r="M171" s="15">
        <v>132</v>
      </c>
      <c r="N171" s="17">
        <v>17741</v>
      </c>
    </row>
    <row r="172" spans="1:14">
      <c r="A172" s="16">
        <v>1990</v>
      </c>
      <c r="B172" s="17">
        <v>8239</v>
      </c>
      <c r="C172" s="17"/>
      <c r="D172" s="17">
        <v>4256</v>
      </c>
      <c r="E172" s="17"/>
      <c r="F172" s="15">
        <v>590</v>
      </c>
      <c r="G172" s="15">
        <v>70</v>
      </c>
      <c r="H172" s="15">
        <v>584</v>
      </c>
      <c r="I172" s="17">
        <v>2056</v>
      </c>
      <c r="J172" s="17"/>
      <c r="K172" s="17">
        <v>1077</v>
      </c>
      <c r="L172" s="17"/>
      <c r="M172" s="15">
        <v>124</v>
      </c>
      <c r="N172" s="17">
        <v>16996</v>
      </c>
    </row>
    <row r="173" spans="1:14">
      <c r="A173" s="16">
        <v>1991</v>
      </c>
      <c r="B173" s="17">
        <v>7910</v>
      </c>
      <c r="C173" s="17"/>
      <c r="D173" s="17">
        <v>3987</v>
      </c>
      <c r="E173" s="17"/>
      <c r="F173" s="15">
        <v>554</v>
      </c>
      <c r="G173" s="15">
        <v>94</v>
      </c>
      <c r="H173" s="15">
        <v>574</v>
      </c>
      <c r="I173" s="17">
        <v>1998</v>
      </c>
      <c r="J173" s="17"/>
      <c r="K173" s="17">
        <v>1037</v>
      </c>
      <c r="L173" s="17"/>
      <c r="M173" s="15">
        <v>71</v>
      </c>
      <c r="N173" s="17">
        <v>16225</v>
      </c>
    </row>
    <row r="174" spans="1:14">
      <c r="A174" s="16">
        <v>1992</v>
      </c>
      <c r="B174" s="17">
        <v>7761</v>
      </c>
      <c r="C174" s="17"/>
      <c r="D174" s="17">
        <v>4017</v>
      </c>
      <c r="E174" s="17"/>
      <c r="F174" s="15">
        <v>517</v>
      </c>
      <c r="G174" s="15">
        <v>81</v>
      </c>
      <c r="H174" s="15">
        <v>581</v>
      </c>
      <c r="I174" s="17">
        <v>2032</v>
      </c>
      <c r="J174" s="17"/>
      <c r="K174" s="15">
        <v>945</v>
      </c>
      <c r="L174" s="15"/>
      <c r="M174" s="15">
        <v>88</v>
      </c>
      <c r="N174" s="17">
        <v>16022</v>
      </c>
    </row>
    <row r="175" spans="1:14">
      <c r="A175" s="16">
        <v>1993</v>
      </c>
      <c r="B175" s="17">
        <v>7532</v>
      </c>
      <c r="C175" s="17"/>
      <c r="D175" s="17">
        <v>3756</v>
      </c>
      <c r="E175" s="17"/>
      <c r="F175" s="15">
        <v>490</v>
      </c>
      <c r="G175" s="15">
        <v>53</v>
      </c>
      <c r="H175" s="15">
        <v>512</v>
      </c>
      <c r="I175" s="17">
        <v>2058</v>
      </c>
      <c r="J175" s="17"/>
      <c r="K175" s="15">
        <v>888</v>
      </c>
      <c r="L175" s="15"/>
      <c r="M175" s="15">
        <v>118</v>
      </c>
      <c r="N175" s="17">
        <v>15407</v>
      </c>
    </row>
    <row r="176" spans="1:14">
      <c r="A176" s="16">
        <v>1994</v>
      </c>
      <c r="B176" s="17">
        <v>8219</v>
      </c>
      <c r="C176" s="17"/>
      <c r="D176" s="17">
        <v>3919</v>
      </c>
      <c r="E176" s="17"/>
      <c r="F176" s="15">
        <v>452</v>
      </c>
      <c r="G176" s="15">
        <v>75</v>
      </c>
      <c r="H176" s="15">
        <v>560</v>
      </c>
      <c r="I176" s="17">
        <v>2513</v>
      </c>
      <c r="J176" s="17"/>
      <c r="K176" s="17">
        <v>1020</v>
      </c>
      <c r="L176" s="17"/>
      <c r="M176" s="15">
        <v>104</v>
      </c>
      <c r="N176" s="17">
        <v>16862</v>
      </c>
    </row>
    <row r="177" spans="1:14">
      <c r="A177" s="16">
        <v>1995</v>
      </c>
      <c r="B177" s="17">
        <v>8494</v>
      </c>
      <c r="C177" s="17"/>
      <c r="D177" s="17">
        <v>4170</v>
      </c>
      <c r="E177" s="17"/>
      <c r="F177" s="15">
        <v>489</v>
      </c>
      <c r="G177" s="15">
        <v>88</v>
      </c>
      <c r="H177" s="15">
        <v>576</v>
      </c>
      <c r="I177" s="17">
        <v>2331</v>
      </c>
      <c r="J177" s="17"/>
      <c r="K177" s="15">
        <v>969</v>
      </c>
      <c r="L177" s="15"/>
      <c r="M177" s="15">
        <v>91</v>
      </c>
      <c r="N177" s="17">
        <v>17208</v>
      </c>
    </row>
    <row r="178" spans="1:14">
      <c r="A178" s="16">
        <v>1996</v>
      </c>
      <c r="B178" s="17">
        <v>8344</v>
      </c>
      <c r="C178" s="17"/>
      <c r="D178" s="17">
        <v>4098</v>
      </c>
      <c r="E178" s="17"/>
      <c r="F178" s="15">
        <v>493</v>
      </c>
      <c r="G178" s="15">
        <v>61</v>
      </c>
      <c r="H178" s="15">
        <v>548</v>
      </c>
      <c r="I178" s="17">
        <v>2293</v>
      </c>
      <c r="J178" s="17"/>
      <c r="K178" s="17">
        <v>1028</v>
      </c>
      <c r="L178" s="17"/>
      <c r="M178" s="15">
        <v>108</v>
      </c>
      <c r="N178" s="17">
        <v>16973</v>
      </c>
    </row>
    <row r="179" spans="1:14">
      <c r="A179" s="16">
        <v>1997</v>
      </c>
      <c r="B179" s="17">
        <v>8719</v>
      </c>
      <c r="C179" s="17"/>
      <c r="D179" s="17">
        <v>3987</v>
      </c>
      <c r="E179" s="17"/>
      <c r="F179" s="15">
        <v>500</v>
      </c>
      <c r="G179" s="15">
        <v>78</v>
      </c>
      <c r="H179" s="15">
        <v>573</v>
      </c>
      <c r="I179" s="17">
        <v>2467</v>
      </c>
      <c r="J179" s="17"/>
      <c r="K179" s="15">
        <v>948</v>
      </c>
      <c r="L179" s="15"/>
      <c r="M179" s="15">
        <v>91</v>
      </c>
      <c r="N179" s="17">
        <v>17363</v>
      </c>
    </row>
    <row r="180" spans="1:14">
      <c r="A180" s="16">
        <v>1998</v>
      </c>
      <c r="B180" s="17">
        <v>9023</v>
      </c>
      <c r="C180" s="17"/>
      <c r="D180" s="17">
        <v>4400</v>
      </c>
      <c r="E180" s="17"/>
      <c r="F180" s="15">
        <v>456</v>
      </c>
      <c r="G180" s="15">
        <v>53</v>
      </c>
      <c r="H180" s="15">
        <v>479</v>
      </c>
      <c r="I180" s="17">
        <v>2068</v>
      </c>
      <c r="J180" s="17"/>
      <c r="K180" s="15">
        <v>931</v>
      </c>
      <c r="L180" s="15"/>
      <c r="M180" s="15">
        <v>63</v>
      </c>
      <c r="N180" s="17">
        <v>17473</v>
      </c>
    </row>
    <row r="181" spans="1:14">
      <c r="A181" s="16">
        <v>1999</v>
      </c>
      <c r="B181" s="17">
        <v>9204</v>
      </c>
      <c r="C181" s="17"/>
      <c r="D181" s="17">
        <v>4413</v>
      </c>
      <c r="E181" s="17"/>
      <c r="F181" s="15">
        <v>472</v>
      </c>
      <c r="G181" s="15">
        <v>74</v>
      </c>
      <c r="H181" s="15">
        <v>582</v>
      </c>
      <c r="I181" s="17">
        <v>2046</v>
      </c>
      <c r="J181" s="17"/>
      <c r="K181" s="17">
        <v>1027</v>
      </c>
      <c r="L181" s="17"/>
      <c r="M181" s="15">
        <v>103</v>
      </c>
      <c r="N181" s="17">
        <v>17921</v>
      </c>
    </row>
    <row r="182" spans="1:14">
      <c r="A182" s="16">
        <v>2000</v>
      </c>
      <c r="B182" s="18">
        <v>9395</v>
      </c>
      <c r="C182" s="18"/>
      <c r="D182" s="18">
        <v>4257</v>
      </c>
      <c r="E182" s="18"/>
      <c r="F182" s="18">
        <v>512</v>
      </c>
      <c r="G182" s="18">
        <v>47</v>
      </c>
      <c r="H182" s="18">
        <v>711</v>
      </c>
      <c r="I182" s="18">
        <v>1919</v>
      </c>
      <c r="J182" s="18"/>
      <c r="K182" s="18">
        <v>1013</v>
      </c>
      <c r="L182" s="18"/>
      <c r="M182" s="18">
        <v>75</v>
      </c>
      <c r="N182" s="18">
        <v>17929</v>
      </c>
    </row>
    <row r="183" spans="1:14">
      <c r="A183" s="19">
        <v>2001</v>
      </c>
      <c r="B183" s="17">
        <v>9509</v>
      </c>
      <c r="C183" s="17"/>
      <c r="D183" s="17">
        <v>4441</v>
      </c>
      <c r="E183" s="17"/>
      <c r="F183" s="15">
        <v>556</v>
      </c>
      <c r="G183" s="15">
        <v>66</v>
      </c>
      <c r="H183" s="15">
        <v>853</v>
      </c>
      <c r="I183" s="17">
        <v>1734</v>
      </c>
      <c r="J183" s="17"/>
      <c r="K183" s="9">
        <v>1029</v>
      </c>
      <c r="L183" s="9"/>
      <c r="M183" s="15">
        <v>84</v>
      </c>
      <c r="N183" s="17">
        <v>18272</v>
      </c>
    </row>
    <row r="184" spans="1:14">
      <c r="A184" s="19">
        <v>2002</v>
      </c>
      <c r="B184" s="9">
        <v>10340</v>
      </c>
      <c r="C184" s="9"/>
      <c r="D184" s="9">
        <v>5116</v>
      </c>
      <c r="E184" s="9"/>
      <c r="F184" s="2">
        <v>735</v>
      </c>
      <c r="G184" s="2">
        <v>111</v>
      </c>
      <c r="H184" s="2">
        <v>882</v>
      </c>
      <c r="I184" s="9">
        <v>1796</v>
      </c>
      <c r="J184" s="9"/>
      <c r="K184" s="9">
        <v>1071</v>
      </c>
      <c r="L184" s="9"/>
      <c r="M184" s="2">
        <v>104</v>
      </c>
      <c r="N184" s="9">
        <v>20155</v>
      </c>
    </row>
    <row r="185" spans="1:14">
      <c r="A185" s="19">
        <v>2003</v>
      </c>
      <c r="B185" s="9">
        <v>11554</v>
      </c>
      <c r="C185" s="9"/>
      <c r="D185" s="9">
        <v>5636</v>
      </c>
      <c r="E185" s="9"/>
      <c r="F185" s="9">
        <v>733</v>
      </c>
      <c r="G185" s="9">
        <v>81</v>
      </c>
      <c r="H185" s="9">
        <v>1182</v>
      </c>
      <c r="I185" s="9">
        <v>1857</v>
      </c>
      <c r="J185" s="9"/>
      <c r="K185" s="9">
        <v>1201</v>
      </c>
      <c r="L185" s="9"/>
      <c r="M185" s="9">
        <v>195</v>
      </c>
      <c r="N185" s="9">
        <v>22439</v>
      </c>
    </row>
    <row r="186" spans="1:14">
      <c r="A186" s="19">
        <v>2004</v>
      </c>
      <c r="B186" s="9">
        <v>11621</v>
      </c>
      <c r="C186" s="9"/>
      <c r="D186" s="9">
        <v>5757</v>
      </c>
      <c r="E186" s="9"/>
      <c r="F186" s="2">
        <v>672</v>
      </c>
      <c r="G186" s="2">
        <v>72</v>
      </c>
      <c r="H186" s="9">
        <v>1303</v>
      </c>
      <c r="I186" s="9">
        <v>1812</v>
      </c>
      <c r="J186" s="9"/>
      <c r="K186" s="9">
        <v>1223</v>
      </c>
      <c r="L186" s="9"/>
      <c r="M186" s="2">
        <v>100</v>
      </c>
      <c r="N186" s="9">
        <v>22560</v>
      </c>
    </row>
    <row r="187" spans="1:14">
      <c r="A187" s="19">
        <v>2005</v>
      </c>
      <c r="B187" s="9">
        <v>11549</v>
      </c>
      <c r="C187" s="9"/>
      <c r="D187" s="9">
        <v>5581</v>
      </c>
      <c r="E187" s="9"/>
      <c r="F187" s="9">
        <v>676</v>
      </c>
      <c r="G187" s="9">
        <v>69</v>
      </c>
      <c r="H187" s="9">
        <v>1506</v>
      </c>
      <c r="I187" s="9">
        <v>1870</v>
      </c>
      <c r="J187" s="9"/>
      <c r="K187" s="9">
        <v>1176</v>
      </c>
      <c r="L187" s="9"/>
      <c r="M187" s="9">
        <v>117</v>
      </c>
      <c r="N187" s="9">
        <v>22544</v>
      </c>
    </row>
    <row r="188" spans="1:14">
      <c r="A188" s="19">
        <v>2006</v>
      </c>
      <c r="B188" s="9">
        <v>11489</v>
      </c>
      <c r="C188" s="9"/>
      <c r="D188" s="9">
        <v>5606</v>
      </c>
      <c r="E188" s="9"/>
      <c r="F188" s="9">
        <v>743</v>
      </c>
      <c r="G188" s="9">
        <v>79</v>
      </c>
      <c r="H188" s="9">
        <v>1642</v>
      </c>
      <c r="I188" s="9">
        <v>1729</v>
      </c>
      <c r="J188" s="9"/>
      <c r="K188" s="9">
        <v>1267</v>
      </c>
      <c r="L188" s="9"/>
      <c r="M188" s="9">
        <v>122</v>
      </c>
      <c r="N188" s="9">
        <v>22677</v>
      </c>
    </row>
    <row r="189" spans="1:14">
      <c r="A189" s="19">
        <v>2007</v>
      </c>
      <c r="B189" s="9">
        <v>11602</v>
      </c>
      <c r="C189" s="9"/>
      <c r="D189" s="9">
        <v>5467</v>
      </c>
      <c r="E189" s="9"/>
      <c r="F189" s="9">
        <v>741</v>
      </c>
      <c r="G189" s="9">
        <v>78</v>
      </c>
      <c r="H189" s="9">
        <v>1817</v>
      </c>
      <c r="I189" s="9">
        <v>1767</v>
      </c>
      <c r="J189" s="9"/>
      <c r="K189" s="9">
        <v>1322</v>
      </c>
      <c r="L189" s="9"/>
      <c r="M189" s="9">
        <v>131</v>
      </c>
      <c r="N189" s="9">
        <f>B189+D189+F189+G189+H189+I189+K189+M189</f>
        <v>22925</v>
      </c>
    </row>
    <row r="190" spans="1:14">
      <c r="A190" s="19">
        <v>2008</v>
      </c>
      <c r="B190" s="9">
        <v>11250</v>
      </c>
      <c r="C190" s="9"/>
      <c r="D190" s="9">
        <v>5243</v>
      </c>
      <c r="E190" s="9"/>
      <c r="F190" s="9">
        <v>833</v>
      </c>
      <c r="G190" s="9">
        <v>65</v>
      </c>
      <c r="H190" s="9">
        <v>1726</v>
      </c>
      <c r="I190" s="9">
        <v>1980</v>
      </c>
      <c r="J190" s="9"/>
      <c r="K190" s="9">
        <v>1344</v>
      </c>
      <c r="L190" s="9"/>
      <c r="M190" s="9">
        <v>150</v>
      </c>
      <c r="N190" s="9">
        <v>22591</v>
      </c>
    </row>
    <row r="191" spans="1:14">
      <c r="A191" s="19">
        <v>2009</v>
      </c>
      <c r="B191" s="9">
        <v>10998</v>
      </c>
      <c r="C191" s="9"/>
      <c r="D191" s="9">
        <v>5056</v>
      </c>
      <c r="E191" s="9"/>
      <c r="F191" s="9">
        <v>736</v>
      </c>
      <c r="G191" s="9">
        <v>74</v>
      </c>
      <c r="H191" s="9">
        <v>1714</v>
      </c>
      <c r="I191" s="9">
        <v>1912</v>
      </c>
      <c r="J191" s="9"/>
      <c r="K191" s="9">
        <v>1216</v>
      </c>
      <c r="L191" s="9"/>
      <c r="M191" s="9">
        <v>115</v>
      </c>
      <c r="N191" s="9">
        <v>21821</v>
      </c>
    </row>
    <row r="192" spans="1:14">
      <c r="A192" s="19">
        <v>2010</v>
      </c>
      <c r="B192" s="9">
        <v>10966</v>
      </c>
      <c r="C192" s="9"/>
      <c r="D192" s="9">
        <v>4860</v>
      </c>
      <c r="E192" s="9"/>
      <c r="F192" s="9">
        <v>695</v>
      </c>
      <c r="G192" s="9">
        <v>62</v>
      </c>
      <c r="H192" s="9">
        <v>1075</v>
      </c>
      <c r="I192" s="9">
        <v>1491</v>
      </c>
      <c r="J192" s="9"/>
      <c r="K192" s="9">
        <v>1144</v>
      </c>
      <c r="L192" s="9"/>
      <c r="M192" s="9">
        <v>124</v>
      </c>
      <c r="N192" s="9">
        <v>20417</v>
      </c>
    </row>
    <row r="193" spans="1:14">
      <c r="A193" s="19">
        <v>2011</v>
      </c>
      <c r="B193" s="9">
        <v>10231</v>
      </c>
      <c r="C193" s="9"/>
      <c r="D193" s="9">
        <v>4263</v>
      </c>
      <c r="E193" s="9"/>
      <c r="F193" s="9">
        <v>667</v>
      </c>
      <c r="G193" s="9">
        <v>61</v>
      </c>
      <c r="H193" s="9">
        <v>964</v>
      </c>
      <c r="I193" s="9">
        <v>1688</v>
      </c>
      <c r="J193" s="9"/>
      <c r="K193" s="9">
        <v>1217</v>
      </c>
      <c r="L193" s="9"/>
      <c r="M193" s="9">
        <v>142</v>
      </c>
      <c r="N193" s="9">
        <v>19233</v>
      </c>
    </row>
    <row r="194" spans="1:14">
      <c r="A194" s="19">
        <v>2012</v>
      </c>
      <c r="B194" s="9">
        <v>10897</v>
      </c>
      <c r="C194" s="145" t="s">
        <v>553</v>
      </c>
      <c r="D194" s="9">
        <v>4469</v>
      </c>
      <c r="E194" s="9"/>
      <c r="F194" s="9">
        <v>629</v>
      </c>
      <c r="G194" s="9">
        <v>45</v>
      </c>
      <c r="H194" s="9">
        <v>786</v>
      </c>
      <c r="I194" s="9">
        <v>1670</v>
      </c>
      <c r="J194" s="9"/>
      <c r="K194" s="9">
        <v>1212</v>
      </c>
      <c r="L194" s="9"/>
      <c r="M194" s="9">
        <v>141</v>
      </c>
      <c r="N194" s="9">
        <v>19849</v>
      </c>
    </row>
    <row r="195" spans="1:14">
      <c r="A195" s="19">
        <v>2013</v>
      </c>
      <c r="B195" s="9">
        <v>9397</v>
      </c>
      <c r="C195" s="145" t="s">
        <v>553</v>
      </c>
      <c r="D195" s="9">
        <v>3844</v>
      </c>
      <c r="E195" s="145" t="s">
        <v>553</v>
      </c>
      <c r="F195" s="9">
        <v>627</v>
      </c>
      <c r="G195" s="9">
        <v>68</v>
      </c>
      <c r="H195" s="9">
        <v>735</v>
      </c>
      <c r="I195" s="9">
        <v>1590</v>
      </c>
      <c r="J195" s="9"/>
      <c r="K195" s="9">
        <v>1137</v>
      </c>
      <c r="L195" s="9"/>
      <c r="M195" s="9">
        <v>143</v>
      </c>
      <c r="N195" s="9">
        <v>17541</v>
      </c>
    </row>
    <row r="196" spans="1:14">
      <c r="A196" s="19">
        <v>2014</v>
      </c>
      <c r="B196" s="9">
        <v>8171</v>
      </c>
      <c r="C196" s="145" t="s">
        <v>553</v>
      </c>
      <c r="D196" s="9">
        <v>3217</v>
      </c>
      <c r="E196" s="145" t="s">
        <v>553</v>
      </c>
      <c r="F196" s="9">
        <v>547</v>
      </c>
      <c r="G196" s="9">
        <v>55</v>
      </c>
      <c r="H196" s="9">
        <v>692</v>
      </c>
      <c r="I196" s="9">
        <v>1394</v>
      </c>
      <c r="J196" s="145" t="s">
        <v>553</v>
      </c>
      <c r="K196" s="9">
        <v>928</v>
      </c>
      <c r="L196" s="145" t="s">
        <v>553</v>
      </c>
      <c r="M196" s="9">
        <v>126</v>
      </c>
      <c r="N196" s="9">
        <v>15130</v>
      </c>
    </row>
    <row r="197" spans="1:14">
      <c r="A197" s="19">
        <v>2015</v>
      </c>
      <c r="B197" s="9">
        <v>9227</v>
      </c>
      <c r="C197" s="145"/>
      <c r="D197" s="9">
        <v>3623</v>
      </c>
      <c r="E197" s="145"/>
      <c r="F197" s="9">
        <v>606</v>
      </c>
      <c r="G197" s="9">
        <v>57</v>
      </c>
      <c r="H197" s="9">
        <v>756</v>
      </c>
      <c r="I197" s="9">
        <v>1604</v>
      </c>
      <c r="J197" s="145"/>
      <c r="K197" s="9">
        <v>1153</v>
      </c>
      <c r="L197" s="145"/>
      <c r="M197" s="9">
        <v>172</v>
      </c>
      <c r="N197" s="9">
        <v>17198</v>
      </c>
    </row>
    <row r="198" spans="1:14">
      <c r="A198" s="19">
        <v>2016</v>
      </c>
      <c r="B198" s="9">
        <v>8867</v>
      </c>
      <c r="C198" s="145"/>
      <c r="D198" s="9">
        <v>3425</v>
      </c>
      <c r="E198" s="145"/>
      <c r="F198" s="9">
        <v>568</v>
      </c>
      <c r="G198" s="9">
        <v>46</v>
      </c>
      <c r="H198" s="9">
        <v>685</v>
      </c>
      <c r="I198" s="9">
        <v>1566</v>
      </c>
      <c r="J198" s="145"/>
      <c r="K198" s="9">
        <v>1014</v>
      </c>
      <c r="L198" s="145"/>
      <c r="M198" s="9">
        <v>145</v>
      </c>
      <c r="N198" s="9">
        <v>16316</v>
      </c>
    </row>
    <row r="199" spans="1:14">
      <c r="A199" s="19">
        <v>2017</v>
      </c>
      <c r="B199" s="9">
        <v>9287</v>
      </c>
      <c r="C199" s="9"/>
      <c r="D199" s="9">
        <v>3691</v>
      </c>
      <c r="E199" s="9"/>
      <c r="F199" s="9">
        <v>537</v>
      </c>
      <c r="G199" s="9">
        <v>45</v>
      </c>
      <c r="H199" s="9">
        <v>684</v>
      </c>
      <c r="I199" s="9">
        <v>1710</v>
      </c>
      <c r="J199" s="9"/>
      <c r="K199" s="9">
        <v>1237</v>
      </c>
      <c r="L199" s="9"/>
      <c r="M199" s="9">
        <v>196</v>
      </c>
      <c r="N199" s="9">
        <v>17387</v>
      </c>
    </row>
    <row r="200" spans="1:14">
      <c r="A200" s="19">
        <v>2018</v>
      </c>
      <c r="B200" s="9">
        <v>8459</v>
      </c>
      <c r="C200" s="9"/>
      <c r="D200" s="9">
        <v>3203</v>
      </c>
      <c r="E200" s="9"/>
      <c r="F200" s="9">
        <v>576</v>
      </c>
      <c r="G200" s="9">
        <v>44</v>
      </c>
      <c r="H200" s="9">
        <v>872</v>
      </c>
      <c r="I200" s="9">
        <v>1826</v>
      </c>
      <c r="J200" s="9"/>
      <c r="K200" s="9">
        <v>1154</v>
      </c>
      <c r="L200" s="9"/>
      <c r="M200" s="9">
        <v>172</v>
      </c>
      <c r="N200" s="9">
        <v>16306</v>
      </c>
    </row>
    <row r="201" spans="1:14" ht="12.75" customHeight="1">
      <c r="A201" s="19">
        <v>2019</v>
      </c>
      <c r="B201" s="9">
        <v>7966</v>
      </c>
      <c r="C201" s="9"/>
      <c r="D201" s="9">
        <v>3037</v>
      </c>
      <c r="E201" s="9"/>
      <c r="F201" s="9">
        <v>519</v>
      </c>
      <c r="G201" s="9">
        <v>32</v>
      </c>
      <c r="H201" s="9">
        <v>878</v>
      </c>
      <c r="I201" s="9">
        <v>1876</v>
      </c>
      <c r="J201" s="9"/>
      <c r="K201" s="9">
        <v>1211</v>
      </c>
      <c r="L201" s="9"/>
      <c r="M201" s="9">
        <v>249</v>
      </c>
      <c r="N201" s="9">
        <v>15768</v>
      </c>
    </row>
    <row r="202" spans="1:14">
      <c r="A202" s="19">
        <v>2020</v>
      </c>
      <c r="B202" s="9">
        <v>6433</v>
      </c>
      <c r="C202" s="9"/>
      <c r="D202" s="9">
        <v>2442</v>
      </c>
      <c r="E202" s="9"/>
      <c r="F202" s="9">
        <v>583</v>
      </c>
      <c r="G202" s="9">
        <v>37</v>
      </c>
      <c r="H202" s="9">
        <v>883</v>
      </c>
      <c r="I202" s="9">
        <v>1998</v>
      </c>
      <c r="J202" s="9"/>
      <c r="K202" s="9">
        <v>1017</v>
      </c>
      <c r="L202" s="9"/>
      <c r="M202" s="9">
        <v>316</v>
      </c>
      <c r="N202" s="9">
        <v>13709</v>
      </c>
    </row>
    <row r="203" spans="1:14">
      <c r="A203" s="19">
        <v>2021</v>
      </c>
      <c r="B203" s="9">
        <v>7090</v>
      </c>
      <c r="C203" s="9"/>
      <c r="D203" s="9">
        <v>2385</v>
      </c>
      <c r="E203" s="9"/>
      <c r="F203" s="9">
        <v>512</v>
      </c>
      <c r="G203" s="9">
        <v>29</v>
      </c>
      <c r="H203" s="9">
        <v>784</v>
      </c>
      <c r="I203" s="9">
        <v>2107</v>
      </c>
      <c r="J203" s="9"/>
      <c r="K203" s="9">
        <v>1020</v>
      </c>
      <c r="L203" s="9"/>
      <c r="M203" s="9">
        <v>292</v>
      </c>
      <c r="N203" s="9">
        <v>14219</v>
      </c>
    </row>
    <row r="204" spans="1:14">
      <c r="A204" s="113">
        <v>2022</v>
      </c>
      <c r="B204" s="23">
        <v>6199</v>
      </c>
      <c r="C204" s="23"/>
      <c r="D204" s="23">
        <v>2078</v>
      </c>
      <c r="E204" s="23"/>
      <c r="F204" s="23">
        <v>523</v>
      </c>
      <c r="G204" s="23">
        <v>22</v>
      </c>
      <c r="H204" s="23">
        <v>776</v>
      </c>
      <c r="I204" s="23">
        <v>2481</v>
      </c>
      <c r="J204" s="23"/>
      <c r="K204" s="23">
        <v>1032</v>
      </c>
      <c r="L204" s="23"/>
      <c r="M204" s="23">
        <v>259</v>
      </c>
      <c r="N204" s="23">
        <v>13370</v>
      </c>
    </row>
    <row r="205" spans="1:14">
      <c r="A205" s="2" t="s">
        <v>495</v>
      </c>
    </row>
    <row r="206" spans="1:14">
      <c r="A206" s="2" t="s">
        <v>496</v>
      </c>
    </row>
    <row r="214" spans="14:15">
      <c r="N214" s="38"/>
      <c r="O214" s="55"/>
    </row>
    <row r="215" spans="14:15">
      <c r="N215" s="38"/>
      <c r="O215" s="56"/>
    </row>
    <row r="216" spans="14:15">
      <c r="N216" s="36"/>
      <c r="O216" s="56"/>
    </row>
    <row r="217" spans="14:15">
      <c r="N217" s="37"/>
      <c r="O217" s="54"/>
    </row>
    <row r="218" spans="14:15">
      <c r="N218" s="3"/>
      <c r="O218" s="55"/>
    </row>
  </sheetData>
  <phoneticPr fontId="0" type="noConversion"/>
  <pageMargins left="0.74803149606299213" right="0.74803149606299213" top="0.98425196850393704" bottom="0.98425196850393704" header="0.51181102362204722" footer="0.51181102362204722"/>
  <pageSetup paperSize="9" scale="82" orientation="portrait" r:id="rId1"/>
  <headerFooter alignWithMargins="0"/>
  <rowBreaks count="2" manualBreakCount="2">
    <brk id="74" max="16383" man="1"/>
    <brk id="139"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3"/>
  <dimension ref="A1:AO136"/>
  <sheetViews>
    <sheetView zoomScaleNormal="100" zoomScaleSheetLayoutView="100" workbookViewId="0">
      <pane xSplit="1" ySplit="8" topLeftCell="F9" activePane="bottomRight" state="frozen"/>
      <selection pane="topRight" activeCell="B1" sqref="B1"/>
      <selection pane="bottomLeft" activeCell="A9" sqref="A9"/>
      <selection pane="bottomRight"/>
    </sheetView>
  </sheetViews>
  <sheetFormatPr defaultColWidth="9.140625" defaultRowHeight="11.25" customHeight="1"/>
  <cols>
    <col min="1" max="1" width="16.42578125" style="2" customWidth="1"/>
    <col min="2" max="29" width="4.28515625" style="2" customWidth="1"/>
    <col min="30" max="30" width="1.140625" style="2" customWidth="1"/>
    <col min="31" max="35" width="4.28515625" style="2" customWidth="1"/>
    <col min="36" max="36" width="1.140625" style="2" customWidth="1"/>
    <col min="37" max="38" width="4.28515625" style="2" customWidth="1"/>
    <col min="39" max="40" width="4.85546875" style="2" customWidth="1"/>
    <col min="41" max="41" width="5.28515625" style="2" customWidth="1"/>
    <col min="42" max="16384" width="9.140625" style="2"/>
  </cols>
  <sheetData>
    <row r="1" spans="1:41" ht="11.25" customHeight="1">
      <c r="A1" s="3" t="s">
        <v>725</v>
      </c>
      <c r="B1" s="3"/>
      <c r="C1" s="3"/>
      <c r="D1" s="3"/>
      <c r="E1" s="3"/>
      <c r="F1" s="3"/>
      <c r="G1" s="3"/>
      <c r="H1" s="3"/>
      <c r="I1" s="3"/>
      <c r="J1" s="3"/>
      <c r="K1" s="3"/>
      <c r="L1" s="3"/>
      <c r="M1" s="3"/>
      <c r="AD1" s="3"/>
    </row>
    <row r="2" spans="1:41" ht="11.25" hidden="1" customHeight="1">
      <c r="A2" s="3" t="s">
        <v>302</v>
      </c>
      <c r="B2" s="3"/>
      <c r="C2" s="3"/>
      <c r="D2" s="3"/>
      <c r="E2" s="3"/>
      <c r="F2" s="3"/>
      <c r="G2" s="3"/>
      <c r="H2" s="3"/>
      <c r="I2" s="3"/>
      <c r="J2" s="3"/>
      <c r="K2" s="3"/>
      <c r="L2" s="3"/>
      <c r="M2" s="3"/>
      <c r="AD2" s="3"/>
    </row>
    <row r="3" spans="1:41" ht="11.25" customHeight="1">
      <c r="A3" s="7" t="s">
        <v>726</v>
      </c>
      <c r="B3" s="3"/>
      <c r="C3" s="3"/>
      <c r="D3" s="3"/>
      <c r="E3" s="3"/>
      <c r="F3" s="3"/>
      <c r="G3" s="3"/>
      <c r="H3" s="3"/>
      <c r="I3" s="3"/>
      <c r="J3" s="3"/>
      <c r="K3" s="3"/>
      <c r="L3" s="3"/>
      <c r="M3" s="3"/>
      <c r="AD3" s="3"/>
    </row>
    <row r="4" spans="1:41" ht="11.25" hidden="1" customHeight="1">
      <c r="A4" s="7" t="s">
        <v>302</v>
      </c>
      <c r="B4" s="3"/>
      <c r="C4" s="3"/>
      <c r="D4" s="3"/>
      <c r="E4" s="3"/>
      <c r="F4" s="3"/>
      <c r="G4" s="3"/>
      <c r="H4" s="3"/>
      <c r="I4" s="3"/>
      <c r="J4" s="3"/>
      <c r="K4" s="3"/>
      <c r="L4" s="3"/>
      <c r="M4" s="3"/>
      <c r="AD4" s="3"/>
    </row>
    <row r="5" spans="1:41" ht="11.25" customHeight="1">
      <c r="A5" s="8"/>
      <c r="B5" s="4"/>
      <c r="C5" s="4"/>
      <c r="D5" s="4"/>
      <c r="E5" s="4"/>
      <c r="F5" s="4"/>
      <c r="G5" s="4"/>
      <c r="H5" s="4"/>
      <c r="I5" s="4"/>
      <c r="J5" s="4"/>
      <c r="K5" s="4"/>
      <c r="L5" s="3"/>
      <c r="M5" s="3"/>
      <c r="AD5" s="4"/>
    </row>
    <row r="6" spans="1:41" ht="11.25" customHeight="1">
      <c r="A6" s="3" t="s">
        <v>20</v>
      </c>
      <c r="B6" s="3"/>
      <c r="C6" s="3"/>
      <c r="D6" s="3"/>
      <c r="E6" s="3"/>
      <c r="F6" s="3"/>
      <c r="G6" s="3"/>
      <c r="H6" s="3"/>
      <c r="I6" s="3"/>
      <c r="J6" s="3"/>
      <c r="K6" s="3"/>
      <c r="L6" s="25"/>
      <c r="M6" s="25"/>
      <c r="N6" s="26"/>
      <c r="O6" s="26"/>
      <c r="P6" s="26"/>
      <c r="Q6" s="26"/>
      <c r="R6" s="26"/>
      <c r="S6" s="26"/>
      <c r="T6" s="26"/>
      <c r="U6" s="26"/>
      <c r="V6" s="26"/>
      <c r="W6" s="26"/>
      <c r="X6" s="26"/>
      <c r="Y6" s="26"/>
      <c r="Z6" s="26"/>
      <c r="AA6" s="26"/>
      <c r="AB6" s="26"/>
      <c r="AC6" s="26"/>
      <c r="AD6" s="25"/>
      <c r="AE6" s="26"/>
      <c r="AF6" s="26"/>
      <c r="AG6" s="26"/>
      <c r="AH6" s="26"/>
      <c r="AI6" s="26"/>
      <c r="AJ6" s="26"/>
      <c r="AK6" s="26"/>
      <c r="AL6" s="26"/>
      <c r="AM6" s="26"/>
      <c r="AN6" s="26"/>
      <c r="AO6" s="26"/>
    </row>
    <row r="7" spans="1:41" ht="11.25" customHeight="1">
      <c r="A7" s="8" t="s">
        <v>87</v>
      </c>
      <c r="B7" s="4">
        <v>1985</v>
      </c>
      <c r="C7" s="4">
        <f>B7+1</f>
        <v>1986</v>
      </c>
      <c r="D7" s="4">
        <f t="shared" ref="D7:Y7" si="0">C7+1</f>
        <v>1987</v>
      </c>
      <c r="E7" s="4">
        <f t="shared" si="0"/>
        <v>1988</v>
      </c>
      <c r="F7" s="4">
        <f t="shared" si="0"/>
        <v>1989</v>
      </c>
      <c r="G7" s="4">
        <f t="shared" si="0"/>
        <v>1990</v>
      </c>
      <c r="H7" s="4">
        <f t="shared" si="0"/>
        <v>1991</v>
      </c>
      <c r="I7" s="4">
        <f t="shared" si="0"/>
        <v>1992</v>
      </c>
      <c r="J7" s="4">
        <f t="shared" si="0"/>
        <v>1993</v>
      </c>
      <c r="K7" s="4">
        <f t="shared" si="0"/>
        <v>1994</v>
      </c>
      <c r="L7" s="4">
        <f t="shared" si="0"/>
        <v>1995</v>
      </c>
      <c r="M7" s="4">
        <f t="shared" si="0"/>
        <v>1996</v>
      </c>
      <c r="N7" s="4">
        <f t="shared" si="0"/>
        <v>1997</v>
      </c>
      <c r="O7" s="4">
        <f t="shared" si="0"/>
        <v>1998</v>
      </c>
      <c r="P7" s="4">
        <f t="shared" si="0"/>
        <v>1999</v>
      </c>
      <c r="Q7" s="4">
        <f t="shared" si="0"/>
        <v>2000</v>
      </c>
      <c r="R7" s="4">
        <f t="shared" si="0"/>
        <v>2001</v>
      </c>
      <c r="S7" s="4">
        <f t="shared" si="0"/>
        <v>2002</v>
      </c>
      <c r="T7" s="4">
        <f t="shared" si="0"/>
        <v>2003</v>
      </c>
      <c r="U7" s="4">
        <f t="shared" si="0"/>
        <v>2004</v>
      </c>
      <c r="V7" s="4">
        <f t="shared" si="0"/>
        <v>2005</v>
      </c>
      <c r="W7" s="4">
        <f t="shared" si="0"/>
        <v>2006</v>
      </c>
      <c r="X7" s="4">
        <f t="shared" si="0"/>
        <v>2007</v>
      </c>
      <c r="Y7" s="4">
        <f t="shared" si="0"/>
        <v>2008</v>
      </c>
      <c r="Z7" s="4">
        <f>Y7+1</f>
        <v>2009</v>
      </c>
      <c r="AA7" s="4">
        <f>Z7+1</f>
        <v>2010</v>
      </c>
      <c r="AB7" s="4">
        <v>2011</v>
      </c>
      <c r="AC7" s="4">
        <v>2012</v>
      </c>
      <c r="AD7" s="8"/>
      <c r="AE7" s="4">
        <v>2013</v>
      </c>
      <c r="AF7" s="4">
        <v>2014</v>
      </c>
      <c r="AG7" s="4">
        <v>2015</v>
      </c>
      <c r="AH7" s="4">
        <v>2016</v>
      </c>
      <c r="AI7" s="4">
        <v>2017</v>
      </c>
      <c r="AJ7" s="4"/>
      <c r="AK7" s="4">
        <v>2018</v>
      </c>
      <c r="AL7" s="4">
        <v>2019</v>
      </c>
      <c r="AM7" s="4">
        <v>2020</v>
      </c>
      <c r="AN7" s="4">
        <v>2021</v>
      </c>
      <c r="AO7" s="4">
        <v>2022</v>
      </c>
    </row>
    <row r="8" spans="1:41" ht="11.25" customHeight="1">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row>
    <row r="9" spans="1:41" s="3" customFormat="1" ht="11.25" customHeight="1">
      <c r="A9" s="3" t="s">
        <v>158</v>
      </c>
      <c r="B9" s="12">
        <v>808</v>
      </c>
      <c r="C9" s="12">
        <v>844</v>
      </c>
      <c r="D9" s="12">
        <v>787</v>
      </c>
      <c r="E9" s="12">
        <v>813</v>
      </c>
      <c r="F9" s="12">
        <v>904</v>
      </c>
      <c r="G9" s="12">
        <v>772</v>
      </c>
      <c r="H9" s="12">
        <v>745</v>
      </c>
      <c r="I9" s="12">
        <v>759</v>
      </c>
      <c r="J9" s="12">
        <v>632</v>
      </c>
      <c r="K9" s="12">
        <v>589</v>
      </c>
      <c r="L9" s="12">
        <v>572</v>
      </c>
      <c r="M9" s="12">
        <v>537</v>
      </c>
      <c r="N9" s="3">
        <v>541</v>
      </c>
      <c r="O9" s="3">
        <v>531</v>
      </c>
      <c r="P9" s="3">
        <v>580</v>
      </c>
      <c r="Q9" s="3">
        <v>591</v>
      </c>
      <c r="R9" s="3">
        <v>583</v>
      </c>
      <c r="S9" s="3">
        <v>560</v>
      </c>
      <c r="T9" s="3">
        <v>529</v>
      </c>
      <c r="U9" s="3">
        <v>480</v>
      </c>
      <c r="V9" s="3">
        <v>440</v>
      </c>
      <c r="W9" s="3">
        <v>445</v>
      </c>
      <c r="X9" s="3">
        <v>471</v>
      </c>
      <c r="Y9" s="3">
        <v>397</v>
      </c>
      <c r="Z9" s="3">
        <v>358</v>
      </c>
      <c r="AA9" s="6">
        <v>266</v>
      </c>
      <c r="AB9" s="44">
        <v>319</v>
      </c>
      <c r="AC9" s="44">
        <v>285</v>
      </c>
      <c r="AD9" s="7"/>
      <c r="AE9" s="44">
        <v>260</v>
      </c>
      <c r="AF9" s="3">
        <f>SUM(AF11:AF38)-AF12-AF24-AF27</f>
        <v>270</v>
      </c>
      <c r="AG9" s="44">
        <v>259</v>
      </c>
      <c r="AH9" s="44">
        <v>270</v>
      </c>
      <c r="AI9" s="44">
        <v>252</v>
      </c>
      <c r="AJ9" s="145" t="s">
        <v>553</v>
      </c>
      <c r="AK9" s="44">
        <v>324</v>
      </c>
      <c r="AL9" s="44">
        <v>221</v>
      </c>
      <c r="AM9" s="44">
        <v>204</v>
      </c>
      <c r="AN9" s="44">
        <v>210</v>
      </c>
      <c r="AO9" s="3">
        <v>227</v>
      </c>
    </row>
    <row r="10" spans="1:41" s="3" customFormat="1" ht="11.25" customHeight="1">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21"/>
      <c r="AI10" s="44"/>
      <c r="AJ10" s="44"/>
      <c r="AK10" s="44"/>
      <c r="AL10" s="44"/>
      <c r="AM10" s="44"/>
      <c r="AN10" s="44"/>
      <c r="AO10" s="3" t="s">
        <v>657</v>
      </c>
    </row>
    <row r="11" spans="1:41" ht="11.25" customHeight="1">
      <c r="A11" s="2" t="s">
        <v>159</v>
      </c>
      <c r="B11" s="13">
        <v>54</v>
      </c>
      <c r="C11" s="13">
        <v>85</v>
      </c>
      <c r="D11" s="13">
        <v>84</v>
      </c>
      <c r="E11" s="13">
        <v>86</v>
      </c>
      <c r="F11" s="13">
        <v>95</v>
      </c>
      <c r="G11" s="13">
        <v>84</v>
      </c>
      <c r="H11" s="13">
        <v>70</v>
      </c>
      <c r="I11" s="13">
        <v>57</v>
      </c>
      <c r="J11" s="13">
        <v>74</v>
      </c>
      <c r="K11" s="13">
        <v>51</v>
      </c>
      <c r="L11" s="13">
        <v>54</v>
      </c>
      <c r="M11" s="13">
        <v>39</v>
      </c>
      <c r="N11" s="2">
        <v>43</v>
      </c>
      <c r="O11" s="2">
        <v>53</v>
      </c>
      <c r="P11" s="2">
        <v>49</v>
      </c>
      <c r="Q11" s="2">
        <v>67</v>
      </c>
      <c r="R11" s="2">
        <v>67</v>
      </c>
      <c r="S11" s="2">
        <v>64</v>
      </c>
      <c r="T11" s="2">
        <v>59</v>
      </c>
      <c r="U11" s="2">
        <v>58</v>
      </c>
      <c r="V11" s="2">
        <v>40</v>
      </c>
      <c r="W11" s="2">
        <v>47</v>
      </c>
      <c r="X11" s="2">
        <v>53</v>
      </c>
      <c r="Y11" s="2">
        <v>44</v>
      </c>
      <c r="Z11" s="2">
        <v>34</v>
      </c>
      <c r="AA11" s="9">
        <v>33</v>
      </c>
      <c r="AB11" s="21">
        <v>35</v>
      </c>
      <c r="AC11" s="110">
        <v>31</v>
      </c>
      <c r="AD11" s="15"/>
      <c r="AE11" s="21">
        <v>22</v>
      </c>
      <c r="AF11" s="2">
        <v>35</v>
      </c>
      <c r="AG11" s="21">
        <v>14</v>
      </c>
      <c r="AH11" s="21">
        <v>26</v>
      </c>
      <c r="AI11" s="21">
        <v>41</v>
      </c>
      <c r="AJ11" s="145" t="s">
        <v>553</v>
      </c>
      <c r="AK11" s="21">
        <v>30</v>
      </c>
      <c r="AL11" s="21">
        <v>22</v>
      </c>
      <c r="AM11" s="21">
        <v>13</v>
      </c>
      <c r="AN11" s="21">
        <v>22</v>
      </c>
      <c r="AO11" s="2">
        <v>17</v>
      </c>
    </row>
    <row r="12" spans="1:41" s="11" customFormat="1" ht="22.5" customHeight="1">
      <c r="A12" s="153" t="s">
        <v>559</v>
      </c>
      <c r="B12" s="43">
        <v>16</v>
      </c>
      <c r="C12" s="43">
        <v>24</v>
      </c>
      <c r="D12" s="43">
        <v>26</v>
      </c>
      <c r="E12" s="43">
        <v>29</v>
      </c>
      <c r="F12" s="43">
        <v>34</v>
      </c>
      <c r="G12" s="43">
        <v>20</v>
      </c>
      <c r="H12" s="43">
        <v>22</v>
      </c>
      <c r="I12" s="43">
        <v>23</v>
      </c>
      <c r="J12" s="43">
        <v>24</v>
      </c>
      <c r="K12" s="43">
        <v>14</v>
      </c>
      <c r="L12" s="43">
        <v>20</v>
      </c>
      <c r="M12" s="43">
        <v>11</v>
      </c>
      <c r="N12" s="11">
        <v>17</v>
      </c>
      <c r="O12" s="11">
        <v>17</v>
      </c>
      <c r="P12" s="11">
        <v>17</v>
      </c>
      <c r="Q12" s="11">
        <v>20</v>
      </c>
      <c r="R12" s="11">
        <v>16</v>
      </c>
      <c r="S12" s="11">
        <v>18</v>
      </c>
      <c r="T12" s="11">
        <v>12</v>
      </c>
      <c r="U12" s="11">
        <v>12</v>
      </c>
      <c r="V12" s="11">
        <v>9</v>
      </c>
      <c r="W12" s="11">
        <v>7</v>
      </c>
      <c r="X12" s="11">
        <v>16</v>
      </c>
      <c r="Y12" s="11">
        <v>8</v>
      </c>
      <c r="Z12" s="11">
        <v>9</v>
      </c>
      <c r="AA12" s="50">
        <v>12</v>
      </c>
      <c r="AB12" s="106">
        <v>11</v>
      </c>
      <c r="AC12" s="114">
        <v>6</v>
      </c>
      <c r="AD12" s="151"/>
      <c r="AE12" s="106">
        <v>6</v>
      </c>
      <c r="AF12" s="11">
        <v>8</v>
      </c>
      <c r="AG12" s="106">
        <v>4</v>
      </c>
      <c r="AH12" s="106">
        <v>4</v>
      </c>
      <c r="AI12" s="106">
        <v>13</v>
      </c>
      <c r="AJ12" s="145" t="s">
        <v>553</v>
      </c>
      <c r="AK12" s="106">
        <v>8</v>
      </c>
      <c r="AL12" s="106">
        <v>6</v>
      </c>
      <c r="AM12" s="106">
        <v>4</v>
      </c>
      <c r="AN12" s="106">
        <v>5</v>
      </c>
      <c r="AO12" s="11">
        <v>7</v>
      </c>
    </row>
    <row r="13" spans="1:41" ht="11.25" customHeight="1">
      <c r="A13" s="2" t="s">
        <v>160</v>
      </c>
      <c r="B13" s="13">
        <v>15</v>
      </c>
      <c r="C13" s="13">
        <v>27</v>
      </c>
      <c r="D13" s="13">
        <v>21</v>
      </c>
      <c r="E13" s="13">
        <v>35</v>
      </c>
      <c r="F13" s="13">
        <v>32</v>
      </c>
      <c r="G13" s="13">
        <v>37</v>
      </c>
      <c r="H13" s="13">
        <v>24</v>
      </c>
      <c r="I13" s="13">
        <v>35</v>
      </c>
      <c r="J13" s="13">
        <v>22</v>
      </c>
      <c r="K13" s="13">
        <v>16</v>
      </c>
      <c r="L13" s="13">
        <v>19</v>
      </c>
      <c r="M13" s="13">
        <v>22</v>
      </c>
      <c r="N13" s="2">
        <v>10</v>
      </c>
      <c r="O13" s="2">
        <v>15</v>
      </c>
      <c r="P13" s="2">
        <v>20</v>
      </c>
      <c r="Q13" s="2">
        <v>19</v>
      </c>
      <c r="R13" s="2">
        <v>11</v>
      </c>
      <c r="S13" s="2">
        <v>21</v>
      </c>
      <c r="T13" s="2">
        <v>16</v>
      </c>
      <c r="U13" s="2">
        <v>12</v>
      </c>
      <c r="V13" s="2">
        <v>19</v>
      </c>
      <c r="W13" s="2">
        <v>12</v>
      </c>
      <c r="X13" s="2">
        <v>20</v>
      </c>
      <c r="Y13" s="2">
        <v>11</v>
      </c>
      <c r="Z13" s="2">
        <v>13</v>
      </c>
      <c r="AA13" s="9">
        <v>18</v>
      </c>
      <c r="AB13" s="21">
        <v>8</v>
      </c>
      <c r="AC13" s="110">
        <v>11</v>
      </c>
      <c r="AD13" s="15"/>
      <c r="AE13" s="21">
        <v>13</v>
      </c>
      <c r="AF13" s="2">
        <v>3</v>
      </c>
      <c r="AG13" s="21">
        <v>8</v>
      </c>
      <c r="AH13" s="106">
        <v>4</v>
      </c>
      <c r="AI13" s="21">
        <v>5</v>
      </c>
      <c r="AJ13" s="21"/>
      <c r="AK13" s="21">
        <v>12</v>
      </c>
      <c r="AL13" s="21">
        <v>15</v>
      </c>
      <c r="AM13" s="21">
        <v>8</v>
      </c>
      <c r="AN13" s="21">
        <v>6</v>
      </c>
      <c r="AO13" s="2">
        <v>6</v>
      </c>
    </row>
    <row r="14" spans="1:41" ht="11.25" customHeight="1">
      <c r="A14" s="2" t="s">
        <v>161</v>
      </c>
      <c r="B14" s="13">
        <v>25</v>
      </c>
      <c r="C14" s="13">
        <v>32</v>
      </c>
      <c r="D14" s="13">
        <v>18</v>
      </c>
      <c r="E14" s="13">
        <v>26</v>
      </c>
      <c r="F14" s="13">
        <v>30</v>
      </c>
      <c r="G14" s="13">
        <v>35</v>
      </c>
      <c r="H14" s="13">
        <v>15</v>
      </c>
      <c r="I14" s="13">
        <v>24</v>
      </c>
      <c r="J14" s="13">
        <v>13</v>
      </c>
      <c r="K14" s="13">
        <v>23</v>
      </c>
      <c r="L14" s="13">
        <v>18</v>
      </c>
      <c r="M14" s="13">
        <v>26</v>
      </c>
      <c r="N14" s="2">
        <v>22</v>
      </c>
      <c r="O14" s="2">
        <v>12</v>
      </c>
      <c r="P14" s="2">
        <v>15</v>
      </c>
      <c r="Q14" s="2">
        <v>11</v>
      </c>
      <c r="R14" s="2">
        <v>30</v>
      </c>
      <c r="S14" s="2">
        <v>22</v>
      </c>
      <c r="T14" s="2">
        <v>12</v>
      </c>
      <c r="U14" s="2">
        <v>10</v>
      </c>
      <c r="V14" s="2">
        <v>15</v>
      </c>
      <c r="W14" s="2">
        <v>13</v>
      </c>
      <c r="X14" s="2">
        <v>7</v>
      </c>
      <c r="Y14" s="2">
        <v>15</v>
      </c>
      <c r="Z14" s="2">
        <v>8</v>
      </c>
      <c r="AA14" s="9">
        <v>8</v>
      </c>
      <c r="AB14" s="21">
        <v>10</v>
      </c>
      <c r="AC14" s="110">
        <v>12</v>
      </c>
      <c r="AD14" s="15"/>
      <c r="AE14" s="21">
        <v>15</v>
      </c>
      <c r="AF14" s="2">
        <v>11</v>
      </c>
      <c r="AG14" s="21">
        <v>7</v>
      </c>
      <c r="AH14" s="21">
        <v>7</v>
      </c>
      <c r="AI14" s="21">
        <v>10</v>
      </c>
      <c r="AJ14" s="21"/>
      <c r="AK14" s="21">
        <v>11</v>
      </c>
      <c r="AL14" s="21">
        <v>8</v>
      </c>
      <c r="AM14" s="21">
        <v>5</v>
      </c>
      <c r="AN14" s="21">
        <v>9</v>
      </c>
      <c r="AO14" s="2">
        <v>11</v>
      </c>
    </row>
    <row r="15" spans="1:41" ht="11.25" customHeight="1">
      <c r="A15" s="2" t="s">
        <v>162</v>
      </c>
      <c r="B15" s="13">
        <v>39</v>
      </c>
      <c r="C15" s="13">
        <v>30</v>
      </c>
      <c r="D15" s="13">
        <v>33</v>
      </c>
      <c r="E15" s="13">
        <v>29</v>
      </c>
      <c r="F15" s="13">
        <v>35</v>
      </c>
      <c r="G15" s="13">
        <v>32</v>
      </c>
      <c r="H15" s="13">
        <v>34</v>
      </c>
      <c r="I15" s="13">
        <v>39</v>
      </c>
      <c r="J15" s="13">
        <v>22</v>
      </c>
      <c r="K15" s="13">
        <v>24</v>
      </c>
      <c r="L15" s="13">
        <v>21</v>
      </c>
      <c r="M15" s="13">
        <v>12</v>
      </c>
      <c r="N15" s="2">
        <v>22</v>
      </c>
      <c r="O15" s="2">
        <v>11</v>
      </c>
      <c r="P15" s="2">
        <v>30</v>
      </c>
      <c r="Q15" s="2">
        <v>21</v>
      </c>
      <c r="R15" s="2">
        <v>28</v>
      </c>
      <c r="S15" s="2">
        <v>21</v>
      </c>
      <c r="T15" s="2">
        <v>16</v>
      </c>
      <c r="U15" s="2">
        <v>9</v>
      </c>
      <c r="V15" s="2">
        <v>14</v>
      </c>
      <c r="W15" s="2">
        <v>16</v>
      </c>
      <c r="X15" s="2">
        <v>22</v>
      </c>
      <c r="Y15" s="2">
        <v>21</v>
      </c>
      <c r="Z15" s="2">
        <v>18</v>
      </c>
      <c r="AA15" s="9">
        <v>13</v>
      </c>
      <c r="AB15" s="21">
        <v>16</v>
      </c>
      <c r="AC15" s="110">
        <v>9</v>
      </c>
      <c r="AD15" s="15"/>
      <c r="AE15" s="21">
        <v>13</v>
      </c>
      <c r="AF15" s="2">
        <v>13</v>
      </c>
      <c r="AG15" s="21">
        <v>6</v>
      </c>
      <c r="AH15" s="21">
        <v>12</v>
      </c>
      <c r="AI15" s="21">
        <v>8</v>
      </c>
      <c r="AJ15" s="21"/>
      <c r="AK15" s="21">
        <v>5</v>
      </c>
      <c r="AL15" s="21">
        <v>13</v>
      </c>
      <c r="AM15" s="21">
        <v>13</v>
      </c>
      <c r="AN15" s="21">
        <v>7</v>
      </c>
      <c r="AO15" s="2">
        <v>13</v>
      </c>
    </row>
    <row r="16" spans="1:41" ht="11.25" customHeight="1">
      <c r="AB16" s="21"/>
      <c r="AC16" s="110"/>
      <c r="AD16" s="15"/>
      <c r="AE16" s="21"/>
      <c r="AG16" s="21"/>
      <c r="AH16" s="21"/>
      <c r="AI16" s="21"/>
      <c r="AJ16" s="21"/>
      <c r="AK16" s="21"/>
      <c r="AL16" s="21"/>
      <c r="AM16" s="21"/>
      <c r="AN16" s="21"/>
      <c r="AO16" s="2" t="s">
        <v>657</v>
      </c>
    </row>
    <row r="17" spans="1:41" ht="11.25" customHeight="1">
      <c r="A17" s="2" t="s">
        <v>163</v>
      </c>
      <c r="B17" s="13">
        <v>37</v>
      </c>
      <c r="C17" s="13">
        <v>36</v>
      </c>
      <c r="D17" s="13">
        <v>29</v>
      </c>
      <c r="E17" s="13">
        <v>34</v>
      </c>
      <c r="F17" s="13">
        <v>37</v>
      </c>
      <c r="G17" s="13">
        <v>34</v>
      </c>
      <c r="H17" s="13">
        <v>40</v>
      </c>
      <c r="I17" s="13">
        <v>42</v>
      </c>
      <c r="J17" s="13">
        <v>29</v>
      </c>
      <c r="K17" s="13">
        <v>30</v>
      </c>
      <c r="L17" s="13">
        <v>17</v>
      </c>
      <c r="M17" s="13">
        <v>17</v>
      </c>
      <c r="N17" s="2">
        <v>11</v>
      </c>
      <c r="O17" s="2">
        <v>19</v>
      </c>
      <c r="P17" s="2">
        <v>26</v>
      </c>
      <c r="Q17" s="2">
        <v>29</v>
      </c>
      <c r="R17" s="2">
        <v>30</v>
      </c>
      <c r="S17" s="2">
        <v>25</v>
      </c>
      <c r="T17" s="2">
        <v>17</v>
      </c>
      <c r="U17" s="2">
        <v>34</v>
      </c>
      <c r="V17" s="2">
        <v>20</v>
      </c>
      <c r="W17" s="2">
        <v>28</v>
      </c>
      <c r="X17" s="2">
        <v>16</v>
      </c>
      <c r="Y17" s="2">
        <v>9</v>
      </c>
      <c r="Z17" s="2">
        <v>13</v>
      </c>
      <c r="AA17" s="9">
        <v>9</v>
      </c>
      <c r="AB17" s="21">
        <v>13</v>
      </c>
      <c r="AC17" s="110">
        <v>12</v>
      </c>
      <c r="AD17" s="15"/>
      <c r="AE17" s="21">
        <v>4</v>
      </c>
      <c r="AF17" s="2">
        <v>8</v>
      </c>
      <c r="AG17" s="21">
        <v>13</v>
      </c>
      <c r="AH17" s="21">
        <v>18</v>
      </c>
      <c r="AI17" s="21">
        <v>11</v>
      </c>
      <c r="AJ17" s="21"/>
      <c r="AK17" s="21">
        <v>17</v>
      </c>
      <c r="AL17" s="21">
        <v>9</v>
      </c>
      <c r="AM17" s="21">
        <v>5</v>
      </c>
      <c r="AN17" s="21">
        <v>10</v>
      </c>
      <c r="AO17" s="2">
        <v>13</v>
      </c>
    </row>
    <row r="18" spans="1:41" ht="11.25" customHeight="1">
      <c r="A18" s="2" t="s">
        <v>164</v>
      </c>
      <c r="B18" s="13">
        <v>24</v>
      </c>
      <c r="C18" s="13">
        <v>15</v>
      </c>
      <c r="D18" s="13">
        <v>17</v>
      </c>
      <c r="E18" s="13">
        <v>27</v>
      </c>
      <c r="F18" s="13">
        <v>36</v>
      </c>
      <c r="G18" s="13">
        <v>21</v>
      </c>
      <c r="H18" s="13">
        <v>25</v>
      </c>
      <c r="I18" s="13">
        <v>20</v>
      </c>
      <c r="J18" s="13">
        <v>17</v>
      </c>
      <c r="K18" s="13">
        <v>21</v>
      </c>
      <c r="L18" s="13">
        <v>12</v>
      </c>
      <c r="M18" s="13">
        <v>11</v>
      </c>
      <c r="N18" s="2">
        <v>23</v>
      </c>
      <c r="O18" s="2">
        <v>20</v>
      </c>
      <c r="P18" s="2">
        <v>15</v>
      </c>
      <c r="Q18" s="2">
        <v>18</v>
      </c>
      <c r="R18" s="2">
        <v>11</v>
      </c>
      <c r="S18" s="2">
        <v>13</v>
      </c>
      <c r="T18" s="2">
        <v>14</v>
      </c>
      <c r="U18" s="2">
        <v>7</v>
      </c>
      <c r="V18" s="2">
        <v>11</v>
      </c>
      <c r="W18" s="2">
        <v>12</v>
      </c>
      <c r="X18" s="2">
        <v>19</v>
      </c>
      <c r="Y18" s="2">
        <v>10</v>
      </c>
      <c r="Z18" s="2">
        <v>11</v>
      </c>
      <c r="AA18" s="9">
        <v>10</v>
      </c>
      <c r="AB18" s="24">
        <v>3</v>
      </c>
      <c r="AC18" s="110">
        <v>3</v>
      </c>
      <c r="AD18" s="15"/>
      <c r="AE18" s="21">
        <v>6</v>
      </c>
      <c r="AF18" s="2">
        <v>8</v>
      </c>
      <c r="AG18" s="21">
        <v>9</v>
      </c>
      <c r="AH18" s="21">
        <v>7</v>
      </c>
      <c r="AI18" s="21">
        <v>9</v>
      </c>
      <c r="AJ18" s="21"/>
      <c r="AK18" s="21">
        <v>7</v>
      </c>
      <c r="AL18" s="21">
        <v>9</v>
      </c>
      <c r="AM18" s="21">
        <v>6</v>
      </c>
      <c r="AN18" s="21">
        <v>7</v>
      </c>
      <c r="AO18" s="2">
        <v>5</v>
      </c>
    </row>
    <row r="19" spans="1:41" ht="11.25" customHeight="1">
      <c r="A19" s="2" t="s">
        <v>165</v>
      </c>
      <c r="B19" s="13">
        <v>21</v>
      </c>
      <c r="C19" s="13">
        <v>38</v>
      </c>
      <c r="D19" s="13">
        <v>14</v>
      </c>
      <c r="E19" s="13">
        <v>16</v>
      </c>
      <c r="F19" s="13">
        <v>15</v>
      </c>
      <c r="G19" s="13">
        <v>23</v>
      </c>
      <c r="H19" s="13">
        <v>28</v>
      </c>
      <c r="I19" s="13">
        <v>9</v>
      </c>
      <c r="J19" s="13">
        <v>16</v>
      </c>
      <c r="K19" s="13">
        <v>16</v>
      </c>
      <c r="L19" s="13">
        <v>19</v>
      </c>
      <c r="M19" s="13">
        <v>22</v>
      </c>
      <c r="N19" s="2">
        <v>21</v>
      </c>
      <c r="O19" s="2">
        <v>25</v>
      </c>
      <c r="P19" s="2">
        <v>15</v>
      </c>
      <c r="Q19" s="2">
        <v>21</v>
      </c>
      <c r="R19" s="2">
        <v>21</v>
      </c>
      <c r="S19" s="2">
        <v>22</v>
      </c>
      <c r="T19" s="2">
        <v>14</v>
      </c>
      <c r="U19" s="2">
        <v>14</v>
      </c>
      <c r="V19" s="2">
        <v>13</v>
      </c>
      <c r="W19" s="2">
        <v>14</v>
      </c>
      <c r="X19" s="2">
        <v>12</v>
      </c>
      <c r="Y19" s="2">
        <v>13</v>
      </c>
      <c r="Z19" s="2">
        <v>16</v>
      </c>
      <c r="AA19" s="9">
        <v>6</v>
      </c>
      <c r="AB19" s="21">
        <v>13</v>
      </c>
      <c r="AC19" s="110">
        <v>11</v>
      </c>
      <c r="AD19" s="15"/>
      <c r="AE19" s="21">
        <v>10</v>
      </c>
      <c r="AF19" s="2">
        <v>5</v>
      </c>
      <c r="AG19" s="21">
        <v>8</v>
      </c>
      <c r="AH19" s="21">
        <v>5</v>
      </c>
      <c r="AI19" s="21">
        <v>9</v>
      </c>
      <c r="AJ19" s="21"/>
      <c r="AK19" s="21">
        <v>11</v>
      </c>
      <c r="AL19" s="21">
        <v>8</v>
      </c>
      <c r="AM19" s="21">
        <v>7</v>
      </c>
      <c r="AN19" s="21">
        <v>5</v>
      </c>
      <c r="AO19" s="2">
        <v>13</v>
      </c>
    </row>
    <row r="20" spans="1:41" ht="11.25" customHeight="1">
      <c r="A20" s="2" t="s">
        <v>166</v>
      </c>
      <c r="B20" s="13">
        <v>3</v>
      </c>
      <c r="C20" s="13">
        <v>10</v>
      </c>
      <c r="D20" s="13">
        <v>4</v>
      </c>
      <c r="E20" s="13">
        <v>11</v>
      </c>
      <c r="F20" s="13">
        <v>3</v>
      </c>
      <c r="G20" s="13">
        <v>6</v>
      </c>
      <c r="H20" s="13">
        <v>4</v>
      </c>
      <c r="I20" s="13">
        <v>4</v>
      </c>
      <c r="J20" s="13">
        <v>5</v>
      </c>
      <c r="K20" s="13">
        <v>8</v>
      </c>
      <c r="L20" s="13">
        <v>3</v>
      </c>
      <c r="M20" s="13">
        <v>3</v>
      </c>
      <c r="N20" s="2">
        <v>4</v>
      </c>
      <c r="O20" s="2">
        <v>3</v>
      </c>
      <c r="P20" s="2">
        <v>5</v>
      </c>
      <c r="Q20" s="2">
        <v>6</v>
      </c>
      <c r="R20" s="2">
        <v>7</v>
      </c>
      <c r="S20" s="2">
        <v>4</v>
      </c>
      <c r="T20" s="2">
        <v>5</v>
      </c>
      <c r="U20" s="2">
        <v>1</v>
      </c>
      <c r="V20" s="2">
        <v>3</v>
      </c>
      <c r="W20" s="2">
        <v>1</v>
      </c>
      <c r="X20" s="2">
        <v>5</v>
      </c>
      <c r="Y20" s="2">
        <v>2</v>
      </c>
      <c r="Z20" s="2">
        <v>3</v>
      </c>
      <c r="AA20" s="9">
        <v>2</v>
      </c>
      <c r="AB20" s="21">
        <v>1</v>
      </c>
      <c r="AC20" s="110">
        <v>3</v>
      </c>
      <c r="AD20" s="15"/>
      <c r="AE20" s="21">
        <v>3</v>
      </c>
      <c r="AF20" s="2">
        <v>3</v>
      </c>
      <c r="AG20" s="21">
        <v>2</v>
      </c>
      <c r="AH20" s="21">
        <v>7</v>
      </c>
      <c r="AI20" s="21">
        <v>2</v>
      </c>
      <c r="AJ20" s="21"/>
      <c r="AK20" s="21">
        <v>3</v>
      </c>
      <c r="AL20" s="21">
        <v>2</v>
      </c>
      <c r="AM20" s="21">
        <v>2</v>
      </c>
      <c r="AN20" s="21">
        <v>1</v>
      </c>
      <c r="AO20" s="2">
        <v>2</v>
      </c>
    </row>
    <row r="21" spans="1:41" ht="11.25" customHeight="1">
      <c r="A21" s="2" t="s">
        <v>167</v>
      </c>
      <c r="B21" s="13">
        <v>25</v>
      </c>
      <c r="C21" s="13">
        <v>10</v>
      </c>
      <c r="D21" s="13">
        <v>9</v>
      </c>
      <c r="E21" s="13">
        <v>20</v>
      </c>
      <c r="F21" s="13">
        <v>22</v>
      </c>
      <c r="G21" s="13">
        <v>9</v>
      </c>
      <c r="H21" s="13">
        <v>11</v>
      </c>
      <c r="I21" s="13">
        <v>18</v>
      </c>
      <c r="J21" s="13">
        <v>13</v>
      </c>
      <c r="K21" s="13">
        <v>13</v>
      </c>
      <c r="L21" s="13">
        <v>12</v>
      </c>
      <c r="M21" s="13">
        <v>17</v>
      </c>
      <c r="N21" s="2">
        <v>11</v>
      </c>
      <c r="O21" s="2">
        <v>10</v>
      </c>
      <c r="P21" s="2">
        <v>9</v>
      </c>
      <c r="Q21" s="2">
        <v>11</v>
      </c>
      <c r="R21" s="2">
        <v>9</v>
      </c>
      <c r="S21" s="2">
        <v>5</v>
      </c>
      <c r="T21" s="2">
        <v>4</v>
      </c>
      <c r="U21" s="2">
        <v>9</v>
      </c>
      <c r="V21" s="2">
        <v>7</v>
      </c>
      <c r="W21" s="2">
        <v>5</v>
      </c>
      <c r="X21" s="2">
        <v>12</v>
      </c>
      <c r="Y21" s="2">
        <v>3</v>
      </c>
      <c r="Z21" s="2">
        <v>6</v>
      </c>
      <c r="AA21" s="9">
        <v>3</v>
      </c>
      <c r="AB21" s="21">
        <v>4</v>
      </c>
      <c r="AC21" s="110">
        <v>2</v>
      </c>
      <c r="AD21" s="15"/>
      <c r="AE21" s="21">
        <v>5</v>
      </c>
      <c r="AF21" s="2">
        <v>3</v>
      </c>
      <c r="AG21" s="21">
        <v>4</v>
      </c>
      <c r="AH21" s="21">
        <v>5</v>
      </c>
      <c r="AI21" s="21">
        <v>6</v>
      </c>
      <c r="AJ21" s="21"/>
      <c r="AK21" s="21">
        <v>2</v>
      </c>
      <c r="AL21" s="21">
        <v>4</v>
      </c>
      <c r="AM21" s="21">
        <v>2</v>
      </c>
      <c r="AN21" s="21">
        <v>1</v>
      </c>
      <c r="AO21" s="2">
        <v>4</v>
      </c>
    </row>
    <row r="22" spans="1:41" ht="11.25" customHeight="1">
      <c r="AB22" s="21"/>
      <c r="AC22" s="110"/>
      <c r="AD22" s="15"/>
      <c r="AE22" s="21"/>
      <c r="AG22" s="21"/>
      <c r="AH22" s="21"/>
      <c r="AI22" s="21"/>
      <c r="AJ22" s="21"/>
      <c r="AK22" s="21"/>
      <c r="AL22" s="21"/>
      <c r="AM22" s="21"/>
      <c r="AN22" s="21"/>
      <c r="AO22" s="2" t="s">
        <v>657</v>
      </c>
    </row>
    <row r="23" spans="1:41" ht="11.25" customHeight="1">
      <c r="A23" s="2" t="s">
        <v>168</v>
      </c>
      <c r="B23" s="13">
        <v>84</v>
      </c>
      <c r="C23" s="13">
        <v>88</v>
      </c>
      <c r="D23" s="13">
        <v>105</v>
      </c>
      <c r="E23" s="13">
        <v>79</v>
      </c>
      <c r="F23" s="13">
        <v>107</v>
      </c>
      <c r="G23" s="13">
        <v>88</v>
      </c>
      <c r="H23" s="13">
        <v>82</v>
      </c>
      <c r="I23" s="13">
        <v>67</v>
      </c>
      <c r="J23" s="13">
        <v>80</v>
      </c>
      <c r="K23" s="13">
        <v>71</v>
      </c>
      <c r="L23" s="13">
        <v>83</v>
      </c>
      <c r="M23" s="13">
        <v>56</v>
      </c>
      <c r="N23" s="2">
        <v>74</v>
      </c>
      <c r="O23" s="2">
        <v>62</v>
      </c>
      <c r="P23" s="2">
        <v>85</v>
      </c>
      <c r="Q23" s="2">
        <v>86</v>
      </c>
      <c r="R23" s="2">
        <v>58</v>
      </c>
      <c r="S23" s="2">
        <v>58</v>
      </c>
      <c r="T23" s="2">
        <v>79</v>
      </c>
      <c r="U23" s="2">
        <v>71</v>
      </c>
      <c r="V23" s="2">
        <v>59</v>
      </c>
      <c r="W23" s="2">
        <v>60</v>
      </c>
      <c r="X23" s="2">
        <v>69</v>
      </c>
      <c r="Y23" s="2">
        <v>55</v>
      </c>
      <c r="Z23" s="2">
        <v>43</v>
      </c>
      <c r="AA23" s="9">
        <v>34</v>
      </c>
      <c r="AB23" s="21">
        <v>38</v>
      </c>
      <c r="AC23" s="110">
        <v>25</v>
      </c>
      <c r="AD23" s="15"/>
      <c r="AE23" s="21">
        <v>38</v>
      </c>
      <c r="AF23" s="2">
        <v>38</v>
      </c>
      <c r="AG23" s="21">
        <v>35</v>
      </c>
      <c r="AH23" s="21">
        <v>24</v>
      </c>
      <c r="AI23" s="21">
        <v>31</v>
      </c>
      <c r="AJ23" s="21"/>
      <c r="AK23" s="21">
        <v>48</v>
      </c>
      <c r="AL23" s="21">
        <v>25</v>
      </c>
      <c r="AM23" s="21">
        <v>39</v>
      </c>
      <c r="AN23" s="21">
        <v>25</v>
      </c>
      <c r="AO23" s="2">
        <v>33</v>
      </c>
    </row>
    <row r="24" spans="1:41" s="11" customFormat="1" ht="11.25" customHeight="1">
      <c r="A24" s="153" t="s">
        <v>502</v>
      </c>
      <c r="B24" s="43">
        <v>8</v>
      </c>
      <c r="C24" s="43">
        <v>10</v>
      </c>
      <c r="D24" s="43">
        <v>14</v>
      </c>
      <c r="E24" s="43">
        <v>11</v>
      </c>
      <c r="F24" s="43">
        <v>10</v>
      </c>
      <c r="G24" s="43">
        <v>13</v>
      </c>
      <c r="H24" s="43">
        <v>7</v>
      </c>
      <c r="I24" s="43">
        <v>9</v>
      </c>
      <c r="J24" s="43">
        <v>13</v>
      </c>
      <c r="K24" s="43">
        <v>6</v>
      </c>
      <c r="L24" s="43">
        <v>8</v>
      </c>
      <c r="M24" s="43">
        <v>7</v>
      </c>
      <c r="N24" s="11">
        <v>3</v>
      </c>
      <c r="O24" s="11">
        <v>6</v>
      </c>
      <c r="P24" s="11">
        <v>10</v>
      </c>
      <c r="Q24" s="11">
        <v>9</v>
      </c>
      <c r="R24" s="11">
        <v>6</v>
      </c>
      <c r="S24" s="11">
        <v>4</v>
      </c>
      <c r="T24" s="11">
        <v>8</v>
      </c>
      <c r="U24" s="11">
        <v>7</v>
      </c>
      <c r="V24" s="11">
        <v>13</v>
      </c>
      <c r="W24" s="11">
        <v>9</v>
      </c>
      <c r="X24" s="11">
        <v>10</v>
      </c>
      <c r="Y24" s="11">
        <v>4</v>
      </c>
      <c r="Z24" s="11">
        <v>4</v>
      </c>
      <c r="AA24" s="11">
        <v>1</v>
      </c>
      <c r="AB24" s="106">
        <v>4</v>
      </c>
      <c r="AC24" s="114">
        <v>5</v>
      </c>
      <c r="AD24" s="151"/>
      <c r="AE24" s="106">
        <v>3</v>
      </c>
      <c r="AF24" s="11">
        <v>2</v>
      </c>
      <c r="AG24" s="106">
        <v>6</v>
      </c>
      <c r="AH24" s="106">
        <v>2</v>
      </c>
      <c r="AI24" s="106">
        <v>5</v>
      </c>
      <c r="AJ24" s="106"/>
      <c r="AK24" s="106">
        <v>5</v>
      </c>
      <c r="AL24" s="106">
        <v>4</v>
      </c>
      <c r="AM24" s="106">
        <v>8</v>
      </c>
      <c r="AN24" s="106">
        <v>3</v>
      </c>
      <c r="AO24" s="11">
        <v>4</v>
      </c>
    </row>
    <row r="25" spans="1:41" ht="11.25" customHeight="1">
      <c r="A25" s="2" t="s">
        <v>169</v>
      </c>
      <c r="B25" s="13">
        <v>34</v>
      </c>
      <c r="C25" s="13">
        <v>33</v>
      </c>
      <c r="D25" s="13">
        <v>29</v>
      </c>
      <c r="E25" s="13">
        <v>38</v>
      </c>
      <c r="F25" s="13">
        <v>61</v>
      </c>
      <c r="G25" s="13">
        <v>19</v>
      </c>
      <c r="H25" s="13">
        <v>19</v>
      </c>
      <c r="I25" s="13">
        <v>23</v>
      </c>
      <c r="J25" s="13">
        <v>25</v>
      </c>
      <c r="K25" s="13">
        <v>17</v>
      </c>
      <c r="L25" s="13">
        <v>12</v>
      </c>
      <c r="M25" s="13">
        <v>26</v>
      </c>
      <c r="N25" s="2">
        <v>20</v>
      </c>
      <c r="O25" s="2">
        <v>21</v>
      </c>
      <c r="P25" s="2">
        <v>17</v>
      </c>
      <c r="Q25" s="2">
        <v>17</v>
      </c>
      <c r="R25" s="2">
        <v>22</v>
      </c>
      <c r="S25" s="2">
        <v>17</v>
      </c>
      <c r="T25" s="2">
        <v>15</v>
      </c>
      <c r="U25" s="2">
        <v>24</v>
      </c>
      <c r="V25" s="2">
        <v>17</v>
      </c>
      <c r="W25" s="2">
        <v>14</v>
      </c>
      <c r="X25" s="2">
        <v>15</v>
      </c>
      <c r="Y25" s="2">
        <v>17</v>
      </c>
      <c r="Z25" s="2">
        <v>13</v>
      </c>
      <c r="AA25" s="9">
        <v>9</v>
      </c>
      <c r="AB25" s="21">
        <v>7</v>
      </c>
      <c r="AC25" s="110">
        <v>6</v>
      </c>
      <c r="AD25" s="15"/>
      <c r="AE25" s="21">
        <v>13</v>
      </c>
      <c r="AF25" s="2">
        <v>3</v>
      </c>
      <c r="AG25" s="21">
        <v>11</v>
      </c>
      <c r="AH25" s="21">
        <v>16</v>
      </c>
      <c r="AI25" s="21">
        <v>8</v>
      </c>
      <c r="AJ25" s="21"/>
      <c r="AK25" s="21">
        <v>12</v>
      </c>
      <c r="AL25" s="21">
        <v>6</v>
      </c>
      <c r="AM25" s="21">
        <v>5</v>
      </c>
      <c r="AN25" s="21">
        <v>7</v>
      </c>
      <c r="AO25" s="2">
        <v>9</v>
      </c>
    </row>
    <row r="26" spans="1:41" ht="11.25" customHeight="1">
      <c r="A26" s="149" t="s">
        <v>170</v>
      </c>
      <c r="B26" s="13">
        <v>164</v>
      </c>
      <c r="C26" s="13">
        <v>154</v>
      </c>
      <c r="D26" s="13">
        <v>148</v>
      </c>
      <c r="E26" s="13">
        <v>138</v>
      </c>
      <c r="F26" s="13">
        <v>131</v>
      </c>
      <c r="G26" s="13">
        <v>120</v>
      </c>
      <c r="H26" s="13">
        <v>107</v>
      </c>
      <c r="I26" s="13">
        <v>142</v>
      </c>
      <c r="J26" s="13">
        <v>93</v>
      </c>
      <c r="K26" s="13">
        <v>86</v>
      </c>
      <c r="L26" s="13">
        <v>78</v>
      </c>
      <c r="M26" s="13">
        <v>83</v>
      </c>
      <c r="N26" s="2">
        <v>93</v>
      </c>
      <c r="O26" s="2">
        <v>91</v>
      </c>
      <c r="P26" s="2">
        <v>98</v>
      </c>
      <c r="Q26" s="2">
        <v>90</v>
      </c>
      <c r="R26" s="2">
        <v>90</v>
      </c>
      <c r="S26" s="2">
        <v>108</v>
      </c>
      <c r="T26" s="2">
        <v>82</v>
      </c>
      <c r="U26" s="2">
        <v>78</v>
      </c>
      <c r="V26" s="2">
        <v>68</v>
      </c>
      <c r="W26" s="2">
        <v>61</v>
      </c>
      <c r="X26" s="2">
        <v>67</v>
      </c>
      <c r="Y26" s="2">
        <v>69</v>
      </c>
      <c r="Z26" s="2">
        <v>55</v>
      </c>
      <c r="AA26" s="9">
        <v>35</v>
      </c>
      <c r="AB26" s="24">
        <v>70</v>
      </c>
      <c r="AC26" s="110">
        <v>43</v>
      </c>
      <c r="AD26" s="15"/>
      <c r="AE26" s="21">
        <v>38</v>
      </c>
      <c r="AF26" s="2">
        <v>49</v>
      </c>
      <c r="AG26" s="21">
        <v>41</v>
      </c>
      <c r="AH26" s="21">
        <v>50</v>
      </c>
      <c r="AI26" s="21">
        <v>39</v>
      </c>
      <c r="AJ26" s="21"/>
      <c r="AK26" s="21">
        <v>52</v>
      </c>
      <c r="AL26" s="21">
        <v>19</v>
      </c>
      <c r="AM26" s="21">
        <v>30</v>
      </c>
      <c r="AN26" s="21">
        <v>41</v>
      </c>
      <c r="AO26" s="2">
        <v>39</v>
      </c>
    </row>
    <row r="27" spans="1:41" s="11" customFormat="1" ht="22.5" customHeight="1">
      <c r="A27" s="153" t="s">
        <v>503</v>
      </c>
      <c r="B27" s="43">
        <v>21</v>
      </c>
      <c r="C27" s="43">
        <v>25</v>
      </c>
      <c r="D27" s="43">
        <v>19</v>
      </c>
      <c r="E27" s="43">
        <v>22</v>
      </c>
      <c r="F27" s="43">
        <v>17</v>
      </c>
      <c r="G27" s="43">
        <v>19</v>
      </c>
      <c r="H27" s="43">
        <v>15</v>
      </c>
      <c r="I27" s="43">
        <v>42</v>
      </c>
      <c r="J27" s="43">
        <v>7</v>
      </c>
      <c r="K27" s="43">
        <v>13</v>
      </c>
      <c r="L27" s="43">
        <v>11</v>
      </c>
      <c r="M27" s="43">
        <v>7</v>
      </c>
      <c r="N27" s="11">
        <v>14</v>
      </c>
      <c r="O27" s="11">
        <v>24</v>
      </c>
      <c r="P27" s="11">
        <v>16</v>
      </c>
      <c r="Q27" s="11">
        <v>12</v>
      </c>
      <c r="R27" s="11">
        <v>13</v>
      </c>
      <c r="S27" s="11">
        <v>10</v>
      </c>
      <c r="T27" s="11">
        <v>11</v>
      </c>
      <c r="U27" s="11">
        <v>12</v>
      </c>
      <c r="V27" s="11">
        <v>9</v>
      </c>
      <c r="W27" s="11">
        <v>9</v>
      </c>
      <c r="X27" s="11">
        <v>11</v>
      </c>
      <c r="Y27" s="11">
        <v>13</v>
      </c>
      <c r="Z27" s="11">
        <v>9</v>
      </c>
      <c r="AA27" s="11">
        <v>4</v>
      </c>
      <c r="AB27" s="107">
        <v>10</v>
      </c>
      <c r="AC27" s="114">
        <v>4</v>
      </c>
      <c r="AD27" s="151"/>
      <c r="AE27" s="106">
        <v>6</v>
      </c>
      <c r="AF27" s="11">
        <v>5</v>
      </c>
      <c r="AG27" s="106">
        <v>6</v>
      </c>
      <c r="AH27" s="106">
        <v>10</v>
      </c>
      <c r="AI27" s="106">
        <v>5</v>
      </c>
      <c r="AJ27" s="106"/>
      <c r="AK27" s="106">
        <v>6</v>
      </c>
      <c r="AL27" s="106">
        <v>6</v>
      </c>
      <c r="AM27" s="106">
        <v>11</v>
      </c>
      <c r="AN27" s="106">
        <v>3</v>
      </c>
      <c r="AO27" s="11">
        <v>2</v>
      </c>
    </row>
    <row r="28" spans="1:41" ht="11.25" customHeight="1">
      <c r="AB28" s="24"/>
      <c r="AC28" s="110"/>
      <c r="AD28" s="15"/>
      <c r="AE28" s="21"/>
      <c r="AG28" s="21"/>
      <c r="AH28" s="106"/>
      <c r="AI28" s="21"/>
      <c r="AJ28" s="21"/>
      <c r="AK28" s="21"/>
      <c r="AL28" s="21"/>
      <c r="AM28" s="21"/>
      <c r="AN28" s="21"/>
      <c r="AO28" s="2" t="s">
        <v>657</v>
      </c>
    </row>
    <row r="29" spans="1:41" ht="11.25" customHeight="1">
      <c r="A29" s="2" t="s">
        <v>171</v>
      </c>
      <c r="B29" s="13">
        <v>27</v>
      </c>
      <c r="C29" s="13">
        <v>41</v>
      </c>
      <c r="D29" s="13">
        <v>45</v>
      </c>
      <c r="E29" s="13">
        <v>36</v>
      </c>
      <c r="F29" s="13">
        <v>42</v>
      </c>
      <c r="G29" s="13">
        <v>27</v>
      </c>
      <c r="H29" s="13">
        <v>37</v>
      </c>
      <c r="I29" s="13">
        <v>39</v>
      </c>
      <c r="J29" s="13">
        <v>29</v>
      </c>
      <c r="K29" s="13">
        <v>20</v>
      </c>
      <c r="L29" s="13">
        <v>31</v>
      </c>
      <c r="M29" s="13">
        <v>20</v>
      </c>
      <c r="N29" s="2">
        <v>26</v>
      </c>
      <c r="O29" s="2">
        <v>20</v>
      </c>
      <c r="P29" s="2">
        <v>28</v>
      </c>
      <c r="Q29" s="2">
        <v>30</v>
      </c>
      <c r="R29" s="2">
        <v>27</v>
      </c>
      <c r="S29" s="2">
        <v>32</v>
      </c>
      <c r="T29" s="2">
        <v>23</v>
      </c>
      <c r="U29" s="2">
        <v>16</v>
      </c>
      <c r="V29" s="2">
        <v>35</v>
      </c>
      <c r="W29" s="2">
        <v>21</v>
      </c>
      <c r="X29" s="2">
        <v>24</v>
      </c>
      <c r="Y29" s="2">
        <v>22</v>
      </c>
      <c r="Z29" s="2">
        <v>16</v>
      </c>
      <c r="AA29" s="9">
        <v>16</v>
      </c>
      <c r="AB29" s="21">
        <v>9</v>
      </c>
      <c r="AC29" s="110">
        <v>18</v>
      </c>
      <c r="AD29" s="15"/>
      <c r="AE29" s="21">
        <v>12</v>
      </c>
      <c r="AF29" s="2">
        <v>10</v>
      </c>
      <c r="AG29" s="21">
        <v>9</v>
      </c>
      <c r="AH29" s="21">
        <v>9</v>
      </c>
      <c r="AI29" s="21">
        <v>9</v>
      </c>
      <c r="AJ29" s="21"/>
      <c r="AK29" s="21">
        <v>14</v>
      </c>
      <c r="AL29" s="21">
        <v>4</v>
      </c>
      <c r="AM29" s="21">
        <v>12</v>
      </c>
      <c r="AN29" s="21">
        <v>11</v>
      </c>
      <c r="AO29" s="2">
        <v>7</v>
      </c>
    </row>
    <row r="30" spans="1:41" ht="11.25" customHeight="1">
      <c r="A30" s="2" t="s">
        <v>172</v>
      </c>
      <c r="B30" s="13">
        <v>27</v>
      </c>
      <c r="C30" s="13">
        <v>36</v>
      </c>
      <c r="D30" s="13">
        <v>32</v>
      </c>
      <c r="E30" s="13">
        <v>30</v>
      </c>
      <c r="F30" s="13">
        <v>28</v>
      </c>
      <c r="G30" s="13">
        <v>37</v>
      </c>
      <c r="H30" s="13">
        <v>23</v>
      </c>
      <c r="I30" s="13">
        <v>17</v>
      </c>
      <c r="J30" s="13">
        <v>24</v>
      </c>
      <c r="K30" s="13">
        <v>25</v>
      </c>
      <c r="L30" s="13">
        <v>22</v>
      </c>
      <c r="M30" s="13">
        <v>28</v>
      </c>
      <c r="N30" s="2">
        <v>18</v>
      </c>
      <c r="O30" s="2">
        <v>24</v>
      </c>
      <c r="P30" s="2">
        <v>30</v>
      </c>
      <c r="Q30" s="2">
        <v>28</v>
      </c>
      <c r="R30" s="2">
        <v>27</v>
      </c>
      <c r="S30" s="2">
        <v>23</v>
      </c>
      <c r="T30" s="2">
        <v>21</v>
      </c>
      <c r="U30" s="2">
        <v>14</v>
      </c>
      <c r="V30" s="2">
        <v>16</v>
      </c>
      <c r="W30" s="2">
        <v>17</v>
      </c>
      <c r="X30" s="2">
        <v>13</v>
      </c>
      <c r="Y30" s="2">
        <v>12</v>
      </c>
      <c r="Z30" s="2">
        <v>18</v>
      </c>
      <c r="AA30" s="9">
        <v>4</v>
      </c>
      <c r="AB30" s="24">
        <v>13</v>
      </c>
      <c r="AC30" s="110">
        <v>9</v>
      </c>
      <c r="AD30" s="15"/>
      <c r="AE30" s="21">
        <v>7</v>
      </c>
      <c r="AF30" s="2">
        <v>12</v>
      </c>
      <c r="AG30" s="21">
        <v>12</v>
      </c>
      <c r="AH30" s="21">
        <v>7</v>
      </c>
      <c r="AI30" s="21">
        <v>8</v>
      </c>
      <c r="AJ30" s="21"/>
      <c r="AK30" s="21">
        <v>12</v>
      </c>
      <c r="AL30" s="21">
        <v>7</v>
      </c>
      <c r="AM30" s="21">
        <v>6</v>
      </c>
      <c r="AN30" s="21">
        <v>15</v>
      </c>
      <c r="AO30" s="2">
        <v>8</v>
      </c>
    </row>
    <row r="31" spans="1:41" ht="11.25" customHeight="1">
      <c r="A31" s="2" t="s">
        <v>173</v>
      </c>
      <c r="B31" s="13">
        <v>33</v>
      </c>
      <c r="C31" s="13">
        <v>18</v>
      </c>
      <c r="D31" s="13">
        <v>26</v>
      </c>
      <c r="E31" s="13">
        <v>26</v>
      </c>
      <c r="F31" s="13">
        <v>26</v>
      </c>
      <c r="G31" s="13">
        <v>30</v>
      </c>
      <c r="H31" s="13">
        <v>24</v>
      </c>
      <c r="I31" s="13">
        <v>26</v>
      </c>
      <c r="J31" s="13">
        <v>22</v>
      </c>
      <c r="K31" s="13">
        <v>21</v>
      </c>
      <c r="L31" s="13">
        <v>19</v>
      </c>
      <c r="M31" s="13">
        <v>17</v>
      </c>
      <c r="N31" s="2">
        <v>17</v>
      </c>
      <c r="O31" s="2">
        <v>27</v>
      </c>
      <c r="P31" s="2">
        <v>20</v>
      </c>
      <c r="Q31" s="2">
        <v>16</v>
      </c>
      <c r="R31" s="2">
        <v>22</v>
      </c>
      <c r="S31" s="2">
        <v>17</v>
      </c>
      <c r="T31" s="2">
        <v>15</v>
      </c>
      <c r="U31" s="2">
        <v>21</v>
      </c>
      <c r="V31" s="2">
        <v>14</v>
      </c>
      <c r="W31" s="2">
        <v>23</v>
      </c>
      <c r="X31" s="2">
        <v>8</v>
      </c>
      <c r="Y31" s="2">
        <v>6</v>
      </c>
      <c r="Z31" s="2">
        <v>16</v>
      </c>
      <c r="AA31" s="9">
        <v>5</v>
      </c>
      <c r="AB31" s="21">
        <v>9</v>
      </c>
      <c r="AC31" s="110">
        <v>7</v>
      </c>
      <c r="AD31" s="15"/>
      <c r="AE31" s="21">
        <v>6</v>
      </c>
      <c r="AF31" s="2">
        <v>9</v>
      </c>
      <c r="AG31" s="21">
        <v>11</v>
      </c>
      <c r="AH31" s="106">
        <v>8</v>
      </c>
      <c r="AI31" s="21">
        <v>6</v>
      </c>
      <c r="AJ31" s="21"/>
      <c r="AK31" s="21">
        <v>7</v>
      </c>
      <c r="AL31" s="21">
        <v>2</v>
      </c>
      <c r="AM31" s="21">
        <v>6</v>
      </c>
      <c r="AN31" s="21">
        <v>5</v>
      </c>
      <c r="AO31" s="2">
        <v>5</v>
      </c>
    </row>
    <row r="32" spans="1:41" ht="11.25" customHeight="1">
      <c r="A32" s="2" t="s">
        <v>174</v>
      </c>
      <c r="B32" s="13">
        <v>29</v>
      </c>
      <c r="C32" s="13">
        <v>36</v>
      </c>
      <c r="D32" s="13">
        <v>40</v>
      </c>
      <c r="E32" s="13">
        <v>38</v>
      </c>
      <c r="F32" s="13">
        <v>33</v>
      </c>
      <c r="G32" s="13">
        <v>25</v>
      </c>
      <c r="H32" s="13">
        <v>52</v>
      </c>
      <c r="I32" s="13">
        <v>43</v>
      </c>
      <c r="J32" s="13">
        <v>25</v>
      </c>
      <c r="K32" s="13">
        <v>27</v>
      </c>
      <c r="L32" s="13">
        <v>38</v>
      </c>
      <c r="M32" s="13">
        <v>31</v>
      </c>
      <c r="N32" s="2">
        <v>24</v>
      </c>
      <c r="O32" s="2">
        <v>19</v>
      </c>
      <c r="P32" s="2">
        <v>28</v>
      </c>
      <c r="Q32" s="2">
        <v>13</v>
      </c>
      <c r="R32" s="2">
        <v>17</v>
      </c>
      <c r="S32" s="2">
        <v>20</v>
      </c>
      <c r="T32" s="2">
        <v>22</v>
      </c>
      <c r="U32" s="2">
        <v>29</v>
      </c>
      <c r="V32" s="2">
        <v>19</v>
      </c>
      <c r="W32" s="2">
        <v>23</v>
      </c>
      <c r="X32" s="2">
        <v>18</v>
      </c>
      <c r="Y32" s="2">
        <v>16</v>
      </c>
      <c r="Z32" s="2">
        <v>14</v>
      </c>
      <c r="AA32" s="9">
        <v>15</v>
      </c>
      <c r="AB32" s="21">
        <v>10</v>
      </c>
      <c r="AC32" s="110">
        <v>24</v>
      </c>
      <c r="AD32" s="15"/>
      <c r="AE32" s="21">
        <v>9</v>
      </c>
      <c r="AF32" s="2">
        <v>14</v>
      </c>
      <c r="AG32" s="21">
        <v>15</v>
      </c>
      <c r="AH32" s="21">
        <v>14</v>
      </c>
      <c r="AI32" s="21">
        <v>7</v>
      </c>
      <c r="AJ32" s="21"/>
      <c r="AK32" s="21">
        <v>10</v>
      </c>
      <c r="AL32" s="21">
        <v>8</v>
      </c>
      <c r="AM32" s="21">
        <v>9</v>
      </c>
      <c r="AN32" s="21">
        <v>8</v>
      </c>
      <c r="AO32" s="2">
        <v>6</v>
      </c>
    </row>
    <row r="33" spans="1:41" ht="11.25" customHeight="1">
      <c r="A33" s="2" t="s">
        <v>175</v>
      </c>
      <c r="B33" s="13">
        <v>51</v>
      </c>
      <c r="C33" s="13">
        <v>33</v>
      </c>
      <c r="D33" s="13">
        <v>34</v>
      </c>
      <c r="E33" s="13">
        <v>43</v>
      </c>
      <c r="F33" s="13">
        <v>36</v>
      </c>
      <c r="G33" s="13">
        <v>37</v>
      </c>
      <c r="H33" s="13">
        <v>46</v>
      </c>
      <c r="I33" s="13">
        <v>45</v>
      </c>
      <c r="J33" s="13">
        <v>32</v>
      </c>
      <c r="K33" s="13">
        <v>30</v>
      </c>
      <c r="L33" s="13">
        <v>33</v>
      </c>
      <c r="M33" s="13">
        <v>35</v>
      </c>
      <c r="N33" s="2">
        <v>23</v>
      </c>
      <c r="O33" s="2">
        <v>22</v>
      </c>
      <c r="P33" s="2">
        <v>17</v>
      </c>
      <c r="Q33" s="2">
        <v>29</v>
      </c>
      <c r="R33" s="2">
        <v>18</v>
      </c>
      <c r="S33" s="2">
        <v>15</v>
      </c>
      <c r="T33" s="2">
        <v>28</v>
      </c>
      <c r="U33" s="2">
        <v>12</v>
      </c>
      <c r="V33" s="2">
        <v>15</v>
      </c>
      <c r="W33" s="2">
        <v>21</v>
      </c>
      <c r="X33" s="2">
        <v>23</v>
      </c>
      <c r="Y33" s="2">
        <v>15</v>
      </c>
      <c r="Z33" s="2">
        <v>15</v>
      </c>
      <c r="AA33" s="9">
        <v>14</v>
      </c>
      <c r="AB33" s="24">
        <v>10</v>
      </c>
      <c r="AC33" s="110">
        <v>16</v>
      </c>
      <c r="AD33" s="15"/>
      <c r="AE33" s="21">
        <v>8</v>
      </c>
      <c r="AF33" s="2">
        <v>6</v>
      </c>
      <c r="AG33" s="21">
        <v>19</v>
      </c>
      <c r="AH33" s="21">
        <v>13</v>
      </c>
      <c r="AI33" s="21">
        <v>3</v>
      </c>
      <c r="AJ33" s="21"/>
      <c r="AK33" s="21">
        <v>11</v>
      </c>
      <c r="AL33" s="21">
        <v>12</v>
      </c>
      <c r="AM33" s="21">
        <v>6</v>
      </c>
      <c r="AN33" s="21">
        <v>5</v>
      </c>
      <c r="AO33" s="2">
        <v>9</v>
      </c>
    </row>
    <row r="34" spans="1:41" ht="11.25" customHeight="1">
      <c r="AB34" s="24"/>
      <c r="AC34" s="110"/>
      <c r="AD34" s="15"/>
      <c r="AE34" s="21"/>
      <c r="AG34" s="21"/>
      <c r="AH34" s="21"/>
      <c r="AI34" s="21"/>
      <c r="AJ34" s="21"/>
      <c r="AK34" s="21"/>
      <c r="AL34" s="21"/>
      <c r="AM34" s="21"/>
      <c r="AN34" s="21"/>
      <c r="AO34" s="2" t="s">
        <v>657</v>
      </c>
    </row>
    <row r="35" spans="1:41" ht="11.25" customHeight="1">
      <c r="A35" s="149" t="s">
        <v>176</v>
      </c>
      <c r="B35" s="13">
        <v>34</v>
      </c>
      <c r="C35" s="13">
        <v>40</v>
      </c>
      <c r="D35" s="13">
        <v>29</v>
      </c>
      <c r="E35" s="13">
        <v>37</v>
      </c>
      <c r="F35" s="13">
        <v>41</v>
      </c>
      <c r="G35" s="13">
        <v>33</v>
      </c>
      <c r="H35" s="13">
        <v>36</v>
      </c>
      <c r="I35" s="13">
        <v>32</v>
      </c>
      <c r="J35" s="13">
        <v>23</v>
      </c>
      <c r="K35" s="13">
        <v>26</v>
      </c>
      <c r="L35" s="13">
        <v>21</v>
      </c>
      <c r="M35" s="13">
        <v>16</v>
      </c>
      <c r="N35" s="2">
        <v>24</v>
      </c>
      <c r="O35" s="2">
        <v>17</v>
      </c>
      <c r="P35" s="2">
        <v>28</v>
      </c>
      <c r="Q35" s="2">
        <v>22</v>
      </c>
      <c r="R35" s="2">
        <v>26</v>
      </c>
      <c r="S35" s="2">
        <v>13</v>
      </c>
      <c r="T35" s="2">
        <v>22</v>
      </c>
      <c r="U35" s="2">
        <v>10</v>
      </c>
      <c r="V35" s="2">
        <v>7</v>
      </c>
      <c r="W35" s="2">
        <v>18</v>
      </c>
      <c r="X35" s="2">
        <v>19</v>
      </c>
      <c r="Y35" s="2">
        <v>17</v>
      </c>
      <c r="Z35" s="2">
        <v>13</v>
      </c>
      <c r="AA35" s="9">
        <v>8</v>
      </c>
      <c r="AB35" s="24">
        <v>8</v>
      </c>
      <c r="AC35" s="110">
        <v>10</v>
      </c>
      <c r="AD35" s="15"/>
      <c r="AE35" s="21">
        <v>10</v>
      </c>
      <c r="AF35" s="2">
        <v>14</v>
      </c>
      <c r="AG35" s="21">
        <v>6</v>
      </c>
      <c r="AH35" s="21">
        <v>5</v>
      </c>
      <c r="AI35" s="21">
        <v>12</v>
      </c>
      <c r="AJ35" s="21"/>
      <c r="AK35" s="21">
        <v>17</v>
      </c>
      <c r="AL35" s="21">
        <v>12</v>
      </c>
      <c r="AM35" s="21">
        <v>12</v>
      </c>
      <c r="AN35" s="21">
        <v>6</v>
      </c>
      <c r="AO35" s="2">
        <v>5</v>
      </c>
    </row>
    <row r="36" spans="1:41" ht="11.25" customHeight="1">
      <c r="A36" s="2" t="s">
        <v>177</v>
      </c>
      <c r="B36" s="13">
        <v>26</v>
      </c>
      <c r="C36" s="13">
        <v>11</v>
      </c>
      <c r="D36" s="13">
        <v>11</v>
      </c>
      <c r="E36" s="13">
        <v>19</v>
      </c>
      <c r="F36" s="13">
        <v>26</v>
      </c>
      <c r="G36" s="13">
        <v>20</v>
      </c>
      <c r="H36" s="13">
        <v>22</v>
      </c>
      <c r="I36" s="13">
        <v>33</v>
      </c>
      <c r="J36" s="13">
        <v>19</v>
      </c>
      <c r="K36" s="13">
        <v>17</v>
      </c>
      <c r="L36" s="13">
        <v>17</v>
      </c>
      <c r="M36" s="13">
        <v>20</v>
      </c>
      <c r="N36" s="2">
        <v>10</v>
      </c>
      <c r="O36" s="2">
        <v>13</v>
      </c>
      <c r="P36" s="2">
        <v>10</v>
      </c>
      <c r="Q36" s="2">
        <v>18</v>
      </c>
      <c r="R36" s="2">
        <v>16</v>
      </c>
      <c r="S36" s="2">
        <v>8</v>
      </c>
      <c r="T36" s="2">
        <v>19</v>
      </c>
      <c r="U36" s="2">
        <v>9</v>
      </c>
      <c r="V36" s="2">
        <v>16</v>
      </c>
      <c r="W36" s="2">
        <v>11</v>
      </c>
      <c r="X36" s="2">
        <v>9</v>
      </c>
      <c r="Y36" s="2">
        <v>6</v>
      </c>
      <c r="Z36" s="2">
        <v>7</v>
      </c>
      <c r="AA36" s="9">
        <v>9</v>
      </c>
      <c r="AB36" s="21">
        <v>6</v>
      </c>
      <c r="AC36" s="110">
        <v>7</v>
      </c>
      <c r="AD36" s="15"/>
      <c r="AE36" s="21">
        <v>6</v>
      </c>
      <c r="AF36" s="2">
        <v>5</v>
      </c>
      <c r="AG36" s="21">
        <v>3</v>
      </c>
      <c r="AH36" s="21">
        <v>4</v>
      </c>
      <c r="AI36" s="21">
        <v>10</v>
      </c>
      <c r="AJ36" s="21"/>
      <c r="AK36" s="21">
        <v>11</v>
      </c>
      <c r="AL36" s="21">
        <v>10</v>
      </c>
      <c r="AM36" s="21">
        <v>6</v>
      </c>
      <c r="AN36" s="21">
        <v>2</v>
      </c>
      <c r="AO36" s="2">
        <v>3</v>
      </c>
    </row>
    <row r="37" spans="1:41" ht="11.25" customHeight="1">
      <c r="A37" s="2" t="s">
        <v>178</v>
      </c>
      <c r="B37" s="13">
        <v>30</v>
      </c>
      <c r="C37" s="13">
        <v>30</v>
      </c>
      <c r="D37" s="13">
        <v>34</v>
      </c>
      <c r="E37" s="13">
        <v>20</v>
      </c>
      <c r="F37" s="13">
        <v>33</v>
      </c>
      <c r="G37" s="13">
        <v>29</v>
      </c>
      <c r="H37" s="13">
        <v>19</v>
      </c>
      <c r="I37" s="13">
        <v>17</v>
      </c>
      <c r="J37" s="13">
        <v>28</v>
      </c>
      <c r="K37" s="13">
        <v>27</v>
      </c>
      <c r="L37" s="13">
        <v>21</v>
      </c>
      <c r="M37" s="13">
        <v>14</v>
      </c>
      <c r="N37" s="2">
        <v>18</v>
      </c>
      <c r="O37" s="2">
        <v>15</v>
      </c>
      <c r="P37" s="2">
        <v>20</v>
      </c>
      <c r="Q37" s="2">
        <v>15</v>
      </c>
      <c r="R37" s="2">
        <v>19</v>
      </c>
      <c r="S37" s="2">
        <v>21</v>
      </c>
      <c r="T37" s="2">
        <v>31</v>
      </c>
      <c r="U37" s="2">
        <v>22</v>
      </c>
      <c r="V37" s="2">
        <v>18</v>
      </c>
      <c r="W37" s="2">
        <v>15</v>
      </c>
      <c r="X37" s="2">
        <v>13</v>
      </c>
      <c r="Y37" s="2">
        <v>13</v>
      </c>
      <c r="Z37" s="2">
        <v>19</v>
      </c>
      <c r="AA37" s="9">
        <v>5</v>
      </c>
      <c r="AB37" s="21">
        <v>16</v>
      </c>
      <c r="AC37" s="110">
        <v>11</v>
      </c>
      <c r="AD37" s="15"/>
      <c r="AE37" s="21">
        <v>5</v>
      </c>
      <c r="AF37" s="2">
        <v>8</v>
      </c>
      <c r="AG37" s="21">
        <v>12</v>
      </c>
      <c r="AH37" s="21">
        <v>5</v>
      </c>
      <c r="AI37" s="21">
        <v>14</v>
      </c>
      <c r="AJ37" s="21"/>
      <c r="AK37" s="21">
        <v>15</v>
      </c>
      <c r="AL37" s="21">
        <v>5</v>
      </c>
      <c r="AM37" s="21">
        <v>7</v>
      </c>
      <c r="AN37" s="21">
        <v>4</v>
      </c>
      <c r="AO37" s="2">
        <v>5</v>
      </c>
    </row>
    <row r="38" spans="1:41" ht="11.25" customHeight="1">
      <c r="A38" s="1" t="s">
        <v>179</v>
      </c>
      <c r="B38" s="14">
        <v>26</v>
      </c>
      <c r="C38" s="14">
        <v>41</v>
      </c>
      <c r="D38" s="14">
        <v>25</v>
      </c>
      <c r="E38" s="14">
        <v>25</v>
      </c>
      <c r="F38" s="14">
        <v>35</v>
      </c>
      <c r="G38" s="14">
        <v>26</v>
      </c>
      <c r="H38" s="14">
        <v>27</v>
      </c>
      <c r="I38" s="14">
        <v>27</v>
      </c>
      <c r="J38" s="14">
        <v>21</v>
      </c>
      <c r="K38" s="14">
        <v>20</v>
      </c>
      <c r="L38" s="14">
        <v>22</v>
      </c>
      <c r="M38" s="14">
        <v>22</v>
      </c>
      <c r="N38" s="1">
        <v>27</v>
      </c>
      <c r="O38" s="1">
        <v>32</v>
      </c>
      <c r="P38" s="1">
        <v>15</v>
      </c>
      <c r="Q38" s="1">
        <v>24</v>
      </c>
      <c r="R38" s="1">
        <v>27</v>
      </c>
      <c r="S38" s="1">
        <v>31</v>
      </c>
      <c r="T38" s="1">
        <v>15</v>
      </c>
      <c r="U38" s="1">
        <v>20</v>
      </c>
      <c r="V38" s="1">
        <v>14</v>
      </c>
      <c r="W38" s="1">
        <v>13</v>
      </c>
      <c r="X38" s="1">
        <v>27</v>
      </c>
      <c r="Y38" s="1">
        <v>21</v>
      </c>
      <c r="Z38" s="1">
        <v>7</v>
      </c>
      <c r="AA38" s="23">
        <v>10</v>
      </c>
      <c r="AB38" s="33">
        <v>20</v>
      </c>
      <c r="AC38" s="111">
        <v>15</v>
      </c>
      <c r="AD38" s="144" t="s">
        <v>553</v>
      </c>
      <c r="AE38" s="33">
        <v>17</v>
      </c>
      <c r="AF38" s="1">
        <v>13</v>
      </c>
      <c r="AG38" s="33">
        <v>14</v>
      </c>
      <c r="AH38" s="33">
        <v>24</v>
      </c>
      <c r="AI38" s="33">
        <v>4</v>
      </c>
      <c r="AJ38" s="33"/>
      <c r="AK38" s="33">
        <v>17</v>
      </c>
      <c r="AL38" s="33">
        <v>21</v>
      </c>
      <c r="AM38" s="33">
        <v>5</v>
      </c>
      <c r="AN38" s="33">
        <v>13</v>
      </c>
      <c r="AO38" s="33">
        <v>14</v>
      </c>
    </row>
    <row r="39" spans="1:41" ht="11.25" customHeight="1">
      <c r="AD39" s="15"/>
    </row>
    <row r="40" spans="1:41" ht="11.25" customHeight="1">
      <c r="AA40" s="9"/>
      <c r="AB40" s="9"/>
      <c r="AC40" s="9"/>
      <c r="AD40" s="15"/>
      <c r="AE40" s="9"/>
      <c r="AF40" s="9"/>
      <c r="AG40" s="9"/>
      <c r="AH40" s="9"/>
      <c r="AI40" s="9"/>
      <c r="AJ40" s="9"/>
    </row>
    <row r="41" spans="1:41" ht="11.25" customHeight="1">
      <c r="J41" s="189"/>
      <c r="AD41" s="15"/>
    </row>
    <row r="42" spans="1:41" ht="11.25" customHeight="1">
      <c r="AD42" s="15"/>
    </row>
    <row r="43" spans="1:41" ht="11.25" customHeight="1">
      <c r="AD43" s="15"/>
    </row>
    <row r="44" spans="1:41" ht="11.25" customHeight="1">
      <c r="AD44" s="15"/>
    </row>
    <row r="45" spans="1:41" ht="11.25" customHeight="1">
      <c r="K45" s="3"/>
      <c r="L45" s="6"/>
      <c r="M45" s="3"/>
      <c r="N45" s="3"/>
      <c r="O45" s="3"/>
      <c r="P45" s="3"/>
      <c r="AD45" s="15"/>
    </row>
    <row r="46" spans="1:41" ht="11.25" customHeight="1">
      <c r="K46" s="3"/>
      <c r="L46" s="3"/>
      <c r="M46" s="3"/>
      <c r="N46" s="3"/>
      <c r="O46" s="3"/>
      <c r="P46" s="3"/>
      <c r="AD46" s="15"/>
    </row>
    <row r="47" spans="1:41" ht="11.25" customHeight="1">
      <c r="L47" s="9"/>
      <c r="AD47" s="15"/>
    </row>
    <row r="48" spans="1:41" ht="11.25" customHeight="1">
      <c r="L48" s="9"/>
      <c r="AD48" s="15"/>
    </row>
    <row r="49" spans="12:30" ht="11.25" customHeight="1">
      <c r="L49" s="9"/>
      <c r="O49" s="9"/>
      <c r="AD49" s="15"/>
    </row>
    <row r="50" spans="12:30" ht="11.25" customHeight="1">
      <c r="L50" s="9"/>
      <c r="O50" s="9"/>
      <c r="AD50" s="15"/>
    </row>
    <row r="51" spans="12:30" ht="11.25" customHeight="1">
      <c r="O51" s="9"/>
      <c r="AD51" s="15"/>
    </row>
    <row r="52" spans="12:30" ht="11.25" customHeight="1">
      <c r="L52" s="9"/>
      <c r="O52" s="9"/>
      <c r="AD52" s="18"/>
    </row>
    <row r="53" spans="12:30" ht="11.25" customHeight="1">
      <c r="L53" s="9"/>
      <c r="O53" s="9"/>
      <c r="AD53" s="15"/>
    </row>
    <row r="54" spans="12:30" ht="11.25" customHeight="1">
      <c r="L54" s="9"/>
    </row>
    <row r="63" spans="12:30" ht="11.25" customHeight="1">
      <c r="AD63" s="17"/>
    </row>
    <row r="64" spans="12:30" ht="11.25" customHeight="1">
      <c r="AD64" s="17"/>
    </row>
    <row r="65" spans="30:30" ht="11.25" customHeight="1">
      <c r="AD65" s="17"/>
    </row>
    <row r="66" spans="30:30" ht="11.25" customHeight="1">
      <c r="AD66" s="17"/>
    </row>
    <row r="67" spans="30:30" ht="11.25" customHeight="1">
      <c r="AD67" s="17"/>
    </row>
    <row r="68" spans="30:30" ht="11.25" customHeight="1">
      <c r="AD68" s="17"/>
    </row>
    <row r="69" spans="30:30" ht="11.25" customHeight="1">
      <c r="AD69" s="17"/>
    </row>
    <row r="70" spans="30:30" ht="11.25" customHeight="1">
      <c r="AD70" s="17"/>
    </row>
    <row r="71" spans="30:30" ht="11.25" customHeight="1">
      <c r="AD71" s="20"/>
    </row>
    <row r="72" spans="30:30" ht="11.25" customHeight="1">
      <c r="AD72" s="17"/>
    </row>
    <row r="73" spans="30:30" ht="11.25" customHeight="1">
      <c r="AD73" s="17"/>
    </row>
    <row r="74" spans="30:30" ht="11.25" customHeight="1">
      <c r="AD74" s="17"/>
    </row>
    <row r="75" spans="30:30" ht="11.25" customHeight="1">
      <c r="AD75" s="17"/>
    </row>
    <row r="76" spans="30:30" ht="11.25" customHeight="1">
      <c r="AD76" s="17"/>
    </row>
    <row r="77" spans="30:30" ht="11.25" customHeight="1">
      <c r="AD77" s="17"/>
    </row>
    <row r="78" spans="30:30" ht="11.25" customHeight="1">
      <c r="AD78" s="17"/>
    </row>
    <row r="79" spans="30:30" ht="11.25" customHeight="1">
      <c r="AD79" s="17"/>
    </row>
    <row r="80" spans="30:30" ht="11.25" customHeight="1">
      <c r="AD80" s="17"/>
    </row>
    <row r="81" spans="30:30" ht="11.25" customHeight="1">
      <c r="AD81" s="17"/>
    </row>
    <row r="82" spans="30:30" ht="11.25" customHeight="1">
      <c r="AD82" s="17"/>
    </row>
    <row r="83" spans="30:30" ht="11.25" customHeight="1">
      <c r="AD83" s="17"/>
    </row>
    <row r="84" spans="30:30" ht="11.25" customHeight="1">
      <c r="AD84" s="17"/>
    </row>
    <row r="85" spans="30:30" ht="11.25" customHeight="1">
      <c r="AD85" s="17"/>
    </row>
    <row r="86" spans="30:30" ht="11.25" customHeight="1">
      <c r="AD86" s="17"/>
    </row>
    <row r="87" spans="30:30" ht="11.25" customHeight="1">
      <c r="AD87" s="17"/>
    </row>
    <row r="88" spans="30:30" ht="11.25" customHeight="1">
      <c r="AD88" s="17"/>
    </row>
    <row r="89" spans="30:30" ht="11.25" customHeight="1">
      <c r="AD89" s="17"/>
    </row>
    <row r="90" spans="30:30" ht="11.25" customHeight="1">
      <c r="AD90" s="17"/>
    </row>
    <row r="91" spans="30:30" ht="11.25" customHeight="1">
      <c r="AD91" s="17"/>
    </row>
    <row r="92" spans="30:30" ht="11.25" customHeight="1">
      <c r="AD92" s="17"/>
    </row>
    <row r="93" spans="30:30" ht="11.25" customHeight="1">
      <c r="AD93" s="17"/>
    </row>
    <row r="94" spans="30:30" ht="11.25" customHeight="1">
      <c r="AD94" s="18"/>
    </row>
    <row r="95" spans="30:30" ht="11.25" customHeight="1">
      <c r="AD95" s="17"/>
    </row>
    <row r="96" spans="30:30" ht="11.25" customHeight="1">
      <c r="AD96" s="9"/>
    </row>
    <row r="97" spans="30:30" ht="11.25" customHeight="1">
      <c r="AD97" s="21"/>
    </row>
    <row r="98" spans="30:30" ht="11.25" customHeight="1">
      <c r="AD98" s="9"/>
    </row>
    <row r="99" spans="30:30" ht="11.25" customHeight="1">
      <c r="AD99" s="9"/>
    </row>
    <row r="100" spans="30:30" ht="11.25" customHeight="1">
      <c r="AD100" s="9"/>
    </row>
    <row r="101" spans="30:30" ht="11.25" customHeight="1">
      <c r="AD101" s="9"/>
    </row>
    <row r="102" spans="30:30" ht="11.25" customHeight="1">
      <c r="AD102" s="17"/>
    </row>
    <row r="103" spans="30:30" ht="11.25" customHeight="1">
      <c r="AD103" s="17"/>
    </row>
    <row r="104" spans="30:30" ht="11.25" customHeight="1">
      <c r="AD104" s="17"/>
    </row>
    <row r="105" spans="30:30" ht="11.25" customHeight="1">
      <c r="AD105" s="17"/>
    </row>
    <row r="106" spans="30:30" ht="11.25" customHeight="1">
      <c r="AD106" s="17"/>
    </row>
    <row r="107" spans="30:30" ht="11.25" customHeight="1">
      <c r="AD107" s="17"/>
    </row>
    <row r="108" spans="30:30" ht="11.25" customHeight="1">
      <c r="AD108" s="17"/>
    </row>
    <row r="109" spans="30:30" ht="11.25" customHeight="1">
      <c r="AD109" s="17"/>
    </row>
    <row r="110" spans="30:30" ht="11.25" customHeight="1">
      <c r="AD110" s="17"/>
    </row>
    <row r="111" spans="30:30" ht="11.25" customHeight="1">
      <c r="AD111" s="17"/>
    </row>
    <row r="112" spans="30:30" ht="11.25" customHeight="1">
      <c r="AD112" s="17"/>
    </row>
    <row r="113" spans="30:30" ht="11.25" customHeight="1">
      <c r="AD113" s="17"/>
    </row>
    <row r="114" spans="30:30" ht="11.25" customHeight="1">
      <c r="AD114" s="17"/>
    </row>
    <row r="115" spans="30:30" ht="11.25" customHeight="1">
      <c r="AD115" s="17"/>
    </row>
    <row r="116" spans="30:30" ht="11.25" customHeight="1">
      <c r="AD116" s="17"/>
    </row>
    <row r="117" spans="30:30" ht="11.25" customHeight="1">
      <c r="AD117" s="17"/>
    </row>
    <row r="118" spans="30:30" ht="11.25" customHeight="1">
      <c r="AD118" s="17"/>
    </row>
    <row r="119" spans="30:30" ht="11.25" customHeight="1">
      <c r="AD119" s="17"/>
    </row>
    <row r="120" spans="30:30" ht="11.25" customHeight="1">
      <c r="AD120" s="17"/>
    </row>
    <row r="121" spans="30:30" ht="11.25" customHeight="1">
      <c r="AD121" s="17"/>
    </row>
    <row r="122" spans="30:30" ht="11.25" customHeight="1">
      <c r="AD122" s="17"/>
    </row>
    <row r="123" spans="30:30" ht="11.25" customHeight="1">
      <c r="AD123" s="17"/>
    </row>
    <row r="124" spans="30:30" ht="11.25" customHeight="1">
      <c r="AD124" s="17"/>
    </row>
    <row r="125" spans="30:30" ht="11.25" customHeight="1">
      <c r="AD125" s="17"/>
    </row>
    <row r="126" spans="30:30" ht="11.25" customHeight="1">
      <c r="AD126" s="17"/>
    </row>
    <row r="127" spans="30:30" ht="11.25" customHeight="1">
      <c r="AD127" s="17"/>
    </row>
    <row r="128" spans="30:30" ht="11.25" customHeight="1">
      <c r="AD128" s="17"/>
    </row>
    <row r="129" spans="30:30" ht="11.25" customHeight="1">
      <c r="AD129" s="17"/>
    </row>
    <row r="130" spans="30:30" ht="11.25" customHeight="1">
      <c r="AD130" s="18"/>
    </row>
    <row r="131" spans="30:30" ht="11.25" customHeight="1">
      <c r="AD131" s="17"/>
    </row>
    <row r="132" spans="30:30" ht="11.25" customHeight="1">
      <c r="AD132" s="9"/>
    </row>
    <row r="133" spans="30:30" ht="11.25" customHeight="1">
      <c r="AD133" s="9"/>
    </row>
    <row r="134" spans="30:30" ht="11.25" customHeight="1">
      <c r="AD134" s="9"/>
    </row>
    <row r="135" spans="30:30" ht="11.25" customHeight="1">
      <c r="AD135" s="9"/>
    </row>
    <row r="136" spans="30:30" ht="11.25" customHeight="1">
      <c r="AD136" s="9"/>
    </row>
  </sheetData>
  <pageMargins left="0.74803149606299213" right="0.74803149606299213" top="0.98425196850393704" bottom="0.98425196850393704" header="0.51181102362204722" footer="0.51181102362204722"/>
  <pageSetup paperSize="9" scale="74" orientation="landscape" r:id="rId1"/>
  <headerFooter alignWithMargins="0"/>
  <rowBreaks count="1" manualBreakCount="1">
    <brk id="53"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45">
    <tabColor rgb="FF00B0F0"/>
  </sheetPr>
  <dimension ref="A1:AM55"/>
  <sheetViews>
    <sheetView zoomScaleNormal="100" workbookViewId="0">
      <pane xSplit="1" ySplit="2" topLeftCell="W3" activePane="bottomRight" state="frozen"/>
      <selection pane="topRight" activeCell="B1" sqref="B1"/>
      <selection pane="bottomLeft" activeCell="A3" sqref="A3"/>
      <selection pane="bottomRight" activeCell="AL1" sqref="AL1:AL1048576"/>
    </sheetView>
  </sheetViews>
  <sheetFormatPr defaultColWidth="9.140625" defaultRowHeight="11.25" customHeight="1"/>
  <cols>
    <col min="1" max="1" width="18.7109375" style="73" customWidth="1"/>
    <col min="2" max="33" width="7.7109375" style="73" customWidth="1"/>
    <col min="34" max="16384" width="9.140625" style="73"/>
  </cols>
  <sheetData>
    <row r="1" spans="1:39" ht="11.25" customHeight="1">
      <c r="A1" s="72" t="s">
        <v>87</v>
      </c>
      <c r="B1" s="66">
        <v>1985</v>
      </c>
      <c r="C1" s="66">
        <f>B1+1</f>
        <v>1986</v>
      </c>
      <c r="D1" s="66">
        <f t="shared" ref="D1:AB1" si="0">C1+1</f>
        <v>1987</v>
      </c>
      <c r="E1" s="66">
        <f t="shared" si="0"/>
        <v>1988</v>
      </c>
      <c r="F1" s="66">
        <f t="shared" si="0"/>
        <v>1989</v>
      </c>
      <c r="G1" s="66">
        <f t="shared" si="0"/>
        <v>1990</v>
      </c>
      <c r="H1" s="66">
        <f t="shared" si="0"/>
        <v>1991</v>
      </c>
      <c r="I1" s="66">
        <f t="shared" si="0"/>
        <v>1992</v>
      </c>
      <c r="J1" s="66">
        <f t="shared" si="0"/>
        <v>1993</v>
      </c>
      <c r="K1" s="66">
        <f t="shared" si="0"/>
        <v>1994</v>
      </c>
      <c r="L1" s="66">
        <f t="shared" si="0"/>
        <v>1995</v>
      </c>
      <c r="M1" s="66">
        <f t="shared" si="0"/>
        <v>1996</v>
      </c>
      <c r="N1" s="66">
        <f t="shared" si="0"/>
        <v>1997</v>
      </c>
      <c r="O1" s="66">
        <f t="shared" si="0"/>
        <v>1998</v>
      </c>
      <c r="P1" s="66">
        <f t="shared" si="0"/>
        <v>1999</v>
      </c>
      <c r="Q1" s="66">
        <f t="shared" si="0"/>
        <v>2000</v>
      </c>
      <c r="R1" s="66">
        <f t="shared" si="0"/>
        <v>2001</v>
      </c>
      <c r="S1" s="66">
        <f t="shared" si="0"/>
        <v>2002</v>
      </c>
      <c r="T1" s="66">
        <f t="shared" si="0"/>
        <v>2003</v>
      </c>
      <c r="U1" s="66">
        <f t="shared" si="0"/>
        <v>2004</v>
      </c>
      <c r="V1" s="66">
        <f t="shared" si="0"/>
        <v>2005</v>
      </c>
      <c r="W1" s="66">
        <f t="shared" si="0"/>
        <v>2006</v>
      </c>
      <c r="X1" s="66">
        <f t="shared" si="0"/>
        <v>2007</v>
      </c>
      <c r="Y1" s="66">
        <f t="shared" si="0"/>
        <v>2008</v>
      </c>
      <c r="Z1" s="66">
        <f t="shared" si="0"/>
        <v>2009</v>
      </c>
      <c r="AA1" s="66">
        <f t="shared" si="0"/>
        <v>2010</v>
      </c>
      <c r="AB1" s="66">
        <f t="shared" si="0"/>
        <v>2011</v>
      </c>
      <c r="AC1" s="66">
        <f>AB1+1</f>
        <v>2012</v>
      </c>
      <c r="AD1" s="66"/>
      <c r="AE1" s="66">
        <f>AC1+1</f>
        <v>2013</v>
      </c>
      <c r="AF1" s="61">
        <v>2014</v>
      </c>
      <c r="AG1" s="61">
        <v>2015</v>
      </c>
      <c r="AH1" s="61">
        <v>2016</v>
      </c>
      <c r="AI1" s="61">
        <v>2017</v>
      </c>
      <c r="AJ1" s="61"/>
      <c r="AK1" s="61">
        <v>2018</v>
      </c>
      <c r="AL1" s="98" t="s">
        <v>606</v>
      </c>
    </row>
    <row r="3" spans="1:39" s="61" customFormat="1" ht="11.25" customHeight="1">
      <c r="A3" s="61" t="s">
        <v>158</v>
      </c>
      <c r="B3" s="166">
        <f>SUM(B5:B32)-B6-B18-B21</f>
        <v>8358139</v>
      </c>
      <c r="C3" s="166">
        <f t="shared" ref="C3:AB3" si="1">SUM(C5:C32)-C6-C18-C21</f>
        <v>8381515</v>
      </c>
      <c r="D3" s="166">
        <f t="shared" si="1"/>
        <v>8414083</v>
      </c>
      <c r="E3" s="166">
        <f t="shared" si="1"/>
        <v>8458888</v>
      </c>
      <c r="F3" s="166">
        <f t="shared" si="1"/>
        <v>8527036</v>
      </c>
      <c r="G3" s="166">
        <f t="shared" si="1"/>
        <v>8590630</v>
      </c>
      <c r="H3" s="166">
        <f t="shared" si="1"/>
        <v>8644119</v>
      </c>
      <c r="I3" s="166">
        <f t="shared" si="1"/>
        <v>8692013</v>
      </c>
      <c r="J3" s="166">
        <f t="shared" si="1"/>
        <v>8745109</v>
      </c>
      <c r="K3" s="166">
        <f t="shared" si="1"/>
        <v>8816381</v>
      </c>
      <c r="L3" s="166">
        <f t="shared" si="1"/>
        <v>8837496</v>
      </c>
      <c r="M3" s="166">
        <f t="shared" si="1"/>
        <v>8844499</v>
      </c>
      <c r="N3" s="166">
        <f t="shared" si="1"/>
        <v>8847625</v>
      </c>
      <c r="O3" s="166">
        <f t="shared" si="1"/>
        <v>8854322</v>
      </c>
      <c r="P3" s="166">
        <f t="shared" si="1"/>
        <v>8861426</v>
      </c>
      <c r="Q3" s="166">
        <f t="shared" si="1"/>
        <v>8882792</v>
      </c>
      <c r="R3" s="166">
        <f t="shared" si="1"/>
        <v>8909128</v>
      </c>
      <c r="S3" s="166">
        <f t="shared" si="1"/>
        <v>8940788</v>
      </c>
      <c r="T3" s="166">
        <f t="shared" si="1"/>
        <v>8975670</v>
      </c>
      <c r="U3" s="166">
        <f t="shared" si="1"/>
        <v>9011392</v>
      </c>
      <c r="V3" s="166">
        <f t="shared" si="1"/>
        <v>9047752</v>
      </c>
      <c r="W3" s="166">
        <f t="shared" si="1"/>
        <v>9113257</v>
      </c>
      <c r="X3" s="166">
        <f t="shared" si="1"/>
        <v>9182927</v>
      </c>
      <c r="Y3" s="166">
        <f t="shared" si="1"/>
        <v>9256347</v>
      </c>
      <c r="Z3" s="166">
        <f t="shared" si="1"/>
        <v>9340682</v>
      </c>
      <c r="AA3" s="166">
        <f t="shared" si="1"/>
        <v>9415570</v>
      </c>
      <c r="AB3" s="166">
        <f t="shared" si="1"/>
        <v>9482855</v>
      </c>
      <c r="AC3" s="166">
        <v>9555893</v>
      </c>
      <c r="AD3" s="166"/>
      <c r="AE3" s="166">
        <f>SUM(AE5:AE32)-AE6-AE18-AE21</f>
        <v>9644864</v>
      </c>
      <c r="AF3" s="166">
        <v>9747355</v>
      </c>
      <c r="AG3" s="166">
        <f>SUM(AG5:AG32)-AG6-AG18-AG21</f>
        <v>9851017</v>
      </c>
      <c r="AH3" s="166">
        <f>SUM(AH5:AH32)-AH6-AH18-AH21</f>
        <v>9995153</v>
      </c>
      <c r="AI3" s="166">
        <f>SUM(AI5:AI32)-AI6-AI18-AI21</f>
        <v>10120242</v>
      </c>
      <c r="AJ3" s="166"/>
      <c r="AK3" s="166">
        <f>SUM(AK5:AK32)-AK6-AK18-AK21</f>
        <v>10230185</v>
      </c>
      <c r="AL3" s="166">
        <f>SUM(AL5:AL32)-AL6-AL18-AL21</f>
        <v>10327589</v>
      </c>
    </row>
    <row r="4" spans="1:39" s="61" customFormat="1" ht="11.25" customHeight="1">
      <c r="B4" s="181"/>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73"/>
      <c r="AH4" s="181"/>
      <c r="AI4" s="181"/>
      <c r="AJ4" s="181"/>
      <c r="AK4"/>
    </row>
    <row r="5" spans="1:39" ht="11.25" customHeight="1">
      <c r="A5" s="73" t="s">
        <v>159</v>
      </c>
      <c r="B5" s="167">
        <v>1578299</v>
      </c>
      <c r="C5" s="167">
        <v>1593333</v>
      </c>
      <c r="D5" s="167">
        <v>1606157</v>
      </c>
      <c r="E5" s="167">
        <v>1617038</v>
      </c>
      <c r="F5" s="167">
        <v>1629631</v>
      </c>
      <c r="G5" s="167">
        <v>1641669</v>
      </c>
      <c r="H5" s="167">
        <v>1654511</v>
      </c>
      <c r="I5" s="167">
        <v>1669840</v>
      </c>
      <c r="J5" s="167">
        <v>1686230</v>
      </c>
      <c r="K5" s="167">
        <v>1708502</v>
      </c>
      <c r="L5" s="167">
        <v>1725756</v>
      </c>
      <c r="M5" s="167">
        <v>1744330</v>
      </c>
      <c r="N5" s="73">
        <v>1762924</v>
      </c>
      <c r="O5" s="73">
        <v>1783440</v>
      </c>
      <c r="P5" s="73">
        <v>1803377</v>
      </c>
      <c r="Q5" s="73">
        <v>1823210</v>
      </c>
      <c r="R5" s="73">
        <v>1838882</v>
      </c>
      <c r="S5" s="73">
        <v>1850467</v>
      </c>
      <c r="T5" s="73">
        <v>1860872</v>
      </c>
      <c r="U5" s="73">
        <v>1872900</v>
      </c>
      <c r="V5" s="73">
        <v>1889945</v>
      </c>
      <c r="W5" s="73">
        <v>1918104</v>
      </c>
      <c r="X5" s="73">
        <v>1949516</v>
      </c>
      <c r="Y5" s="73">
        <v>1981263</v>
      </c>
      <c r="Z5" s="73">
        <v>2019182</v>
      </c>
      <c r="AA5" s="98">
        <v>2054343</v>
      </c>
      <c r="AB5" s="98">
        <v>2091473</v>
      </c>
      <c r="AC5" s="98">
        <v>2127006</v>
      </c>
      <c r="AD5" s="98"/>
      <c r="AE5" s="98">
        <v>2163042</v>
      </c>
      <c r="AF5" s="182">
        <v>2198044</v>
      </c>
      <c r="AG5" s="184">
        <v>2231439</v>
      </c>
      <c r="AH5" s="98">
        <v>2269060</v>
      </c>
      <c r="AI5" s="98">
        <v>2308143</v>
      </c>
      <c r="AJ5" s="98"/>
      <c r="AK5" s="184">
        <v>2344124</v>
      </c>
      <c r="AL5" s="98">
        <v>2377081</v>
      </c>
      <c r="AM5" s="98"/>
    </row>
    <row r="6" spans="1:39" s="96" customFormat="1" ht="11.25" customHeight="1">
      <c r="A6" s="96" t="s">
        <v>559</v>
      </c>
      <c r="B6" s="180">
        <v>659030</v>
      </c>
      <c r="C6" s="180">
        <v>663217</v>
      </c>
      <c r="D6" s="180">
        <v>666810</v>
      </c>
      <c r="E6" s="180">
        <v>669485</v>
      </c>
      <c r="F6" s="180">
        <v>672187</v>
      </c>
      <c r="G6" s="180">
        <v>674452</v>
      </c>
      <c r="H6" s="180">
        <v>679364</v>
      </c>
      <c r="I6" s="180">
        <v>684576</v>
      </c>
      <c r="J6" s="180">
        <v>692954</v>
      </c>
      <c r="K6" s="180">
        <v>703627</v>
      </c>
      <c r="L6" s="180">
        <v>711119</v>
      </c>
      <c r="M6" s="180">
        <v>718462</v>
      </c>
      <c r="N6" s="96">
        <v>727339</v>
      </c>
      <c r="O6" s="96">
        <v>736113</v>
      </c>
      <c r="P6" s="96">
        <v>743703</v>
      </c>
      <c r="Q6" s="96">
        <v>750348</v>
      </c>
      <c r="R6" s="96">
        <v>754948</v>
      </c>
      <c r="S6" s="96">
        <v>758148</v>
      </c>
      <c r="T6" s="96">
        <v>761721</v>
      </c>
      <c r="U6" s="96">
        <v>765044</v>
      </c>
      <c r="V6" s="96">
        <v>771038</v>
      </c>
      <c r="W6" s="96">
        <v>782885</v>
      </c>
      <c r="X6" s="96">
        <v>795163</v>
      </c>
      <c r="Y6" s="96">
        <v>810120</v>
      </c>
      <c r="Z6" s="96">
        <v>829417</v>
      </c>
      <c r="AA6" s="183">
        <v>847073</v>
      </c>
      <c r="AB6" s="183">
        <v>864324</v>
      </c>
      <c r="AC6" s="183">
        <v>881235</v>
      </c>
      <c r="AD6" s="183"/>
      <c r="AE6" s="183">
        <v>897700</v>
      </c>
      <c r="AF6" s="182">
        <v>911989</v>
      </c>
      <c r="AG6" s="184">
        <v>923516</v>
      </c>
      <c r="AH6" s="183">
        <v>935619</v>
      </c>
      <c r="AI6" s="183">
        <v>949761</v>
      </c>
      <c r="AJ6" s="183"/>
      <c r="AK6" s="184">
        <v>962154</v>
      </c>
      <c r="AL6" s="98">
        <v>974073</v>
      </c>
      <c r="AM6" s="98"/>
    </row>
    <row r="7" spans="1:39" ht="11.25" customHeight="1">
      <c r="A7" s="73" t="s">
        <v>160</v>
      </c>
      <c r="B7" s="180">
        <v>251852</v>
      </c>
      <c r="C7" s="180">
        <v>254938</v>
      </c>
      <c r="D7" s="180">
        <v>257739</v>
      </c>
      <c r="E7" s="180">
        <v>260476</v>
      </c>
      <c r="F7" s="180">
        <v>264738</v>
      </c>
      <c r="G7" s="180">
        <v>268835</v>
      </c>
      <c r="H7" s="180">
        <v>273918</v>
      </c>
      <c r="I7" s="180">
        <v>278610</v>
      </c>
      <c r="J7" s="180">
        <v>283006</v>
      </c>
      <c r="K7" s="180">
        <v>286642</v>
      </c>
      <c r="L7" s="180">
        <v>288475</v>
      </c>
      <c r="M7" s="180">
        <v>289153</v>
      </c>
      <c r="N7" s="96">
        <v>290473</v>
      </c>
      <c r="O7" s="96">
        <v>291413</v>
      </c>
      <c r="P7" s="96">
        <v>292415</v>
      </c>
      <c r="Q7" s="96">
        <v>294196</v>
      </c>
      <c r="R7" s="96">
        <v>296627</v>
      </c>
      <c r="S7" s="96">
        <v>298655</v>
      </c>
      <c r="T7" s="96">
        <v>300495</v>
      </c>
      <c r="U7" s="96">
        <v>302564</v>
      </c>
      <c r="V7" s="96">
        <v>304367</v>
      </c>
      <c r="W7" s="96">
        <v>319925</v>
      </c>
      <c r="X7" s="96">
        <v>323270</v>
      </c>
      <c r="Y7" s="96">
        <v>327188</v>
      </c>
      <c r="Z7" s="96">
        <v>331898</v>
      </c>
      <c r="AA7" s="183">
        <v>335882</v>
      </c>
      <c r="AB7" s="183">
        <v>338630</v>
      </c>
      <c r="AC7" s="98">
        <v>341977</v>
      </c>
      <c r="AD7" s="98"/>
      <c r="AE7" s="98">
        <v>345481</v>
      </c>
      <c r="AF7" s="182">
        <v>348942</v>
      </c>
      <c r="AG7" s="184">
        <v>354164</v>
      </c>
      <c r="AH7" s="98">
        <v>361373</v>
      </c>
      <c r="AI7" s="98">
        <v>368971</v>
      </c>
      <c r="AJ7" s="98"/>
      <c r="AK7" s="184">
        <v>376354</v>
      </c>
      <c r="AL7" s="98">
        <v>383713</v>
      </c>
      <c r="AM7" s="98"/>
    </row>
    <row r="8" spans="1:39" ht="11.25" customHeight="1">
      <c r="A8" s="73" t="s">
        <v>161</v>
      </c>
      <c r="B8" s="167">
        <v>249701</v>
      </c>
      <c r="C8" s="167">
        <v>249479</v>
      </c>
      <c r="D8" s="167">
        <v>250073</v>
      </c>
      <c r="E8" s="167">
        <v>251423</v>
      </c>
      <c r="F8" s="167">
        <v>253363</v>
      </c>
      <c r="G8" s="167">
        <v>255636</v>
      </c>
      <c r="H8" s="167">
        <v>256818</v>
      </c>
      <c r="I8" s="167">
        <v>257858</v>
      </c>
      <c r="J8" s="167">
        <v>259199</v>
      </c>
      <c r="K8" s="167">
        <v>259793</v>
      </c>
      <c r="L8" s="167">
        <v>258700</v>
      </c>
      <c r="M8" s="167">
        <v>257383</v>
      </c>
      <c r="N8" s="73">
        <v>256870</v>
      </c>
      <c r="O8" s="73">
        <v>256269</v>
      </c>
      <c r="P8" s="73">
        <v>255890</v>
      </c>
      <c r="Q8" s="73">
        <v>256033</v>
      </c>
      <c r="R8" s="73">
        <v>257220</v>
      </c>
      <c r="S8" s="73">
        <v>259006</v>
      </c>
      <c r="T8" s="73">
        <v>260380</v>
      </c>
      <c r="U8" s="73">
        <v>261070</v>
      </c>
      <c r="V8" s="73">
        <v>261895</v>
      </c>
      <c r="W8" s="73">
        <v>263099</v>
      </c>
      <c r="X8" s="73">
        <v>265190</v>
      </c>
      <c r="Y8" s="73">
        <v>267524</v>
      </c>
      <c r="Z8" s="73">
        <v>269053</v>
      </c>
      <c r="AA8" s="98">
        <v>270738</v>
      </c>
      <c r="AB8" s="98">
        <v>272563</v>
      </c>
      <c r="AC8" s="98">
        <v>274723</v>
      </c>
      <c r="AD8" s="98"/>
      <c r="AE8" s="98">
        <v>277569</v>
      </c>
      <c r="AF8" s="182">
        <v>280666</v>
      </c>
      <c r="AG8" s="184">
        <v>283712</v>
      </c>
      <c r="AH8" s="98">
        <v>288097</v>
      </c>
      <c r="AI8" s="98">
        <v>291341</v>
      </c>
      <c r="AJ8" s="98"/>
      <c r="AK8" s="184">
        <v>294695</v>
      </c>
      <c r="AL8" s="98">
        <v>297540</v>
      </c>
      <c r="AM8" s="98"/>
    </row>
    <row r="9" spans="1:39" ht="11.25" customHeight="1">
      <c r="A9" s="73" t="s">
        <v>162</v>
      </c>
      <c r="B9" s="167">
        <v>393585</v>
      </c>
      <c r="C9" s="167">
        <v>394753</v>
      </c>
      <c r="D9" s="167">
        <v>395580</v>
      </c>
      <c r="E9" s="167">
        <v>396919</v>
      </c>
      <c r="F9" s="167">
        <v>399506</v>
      </c>
      <c r="G9" s="167">
        <v>403011</v>
      </c>
      <c r="H9" s="167">
        <v>406100</v>
      </c>
      <c r="I9" s="167">
        <v>408268</v>
      </c>
      <c r="J9" s="167">
        <v>411212</v>
      </c>
      <c r="K9" s="167">
        <v>415603</v>
      </c>
      <c r="L9" s="167">
        <v>416443</v>
      </c>
      <c r="M9" s="167">
        <v>415659</v>
      </c>
      <c r="N9" s="73">
        <v>414360</v>
      </c>
      <c r="O9" s="73">
        <v>412411</v>
      </c>
      <c r="P9" s="73">
        <v>411320</v>
      </c>
      <c r="Q9" s="73">
        <v>411345</v>
      </c>
      <c r="R9" s="73">
        <v>412363</v>
      </c>
      <c r="S9" s="73">
        <v>413438</v>
      </c>
      <c r="T9" s="73">
        <v>414897</v>
      </c>
      <c r="U9" s="73">
        <v>415990</v>
      </c>
      <c r="V9" s="73">
        <v>416303</v>
      </c>
      <c r="W9" s="73">
        <v>417966</v>
      </c>
      <c r="X9" s="73">
        <v>420809</v>
      </c>
      <c r="Y9" s="73">
        <v>423169</v>
      </c>
      <c r="Z9" s="73">
        <v>427106</v>
      </c>
      <c r="AA9" s="98">
        <v>429642</v>
      </c>
      <c r="AB9" s="98">
        <v>431075</v>
      </c>
      <c r="AC9" s="98">
        <v>433784</v>
      </c>
      <c r="AD9" s="98"/>
      <c r="AE9" s="98">
        <v>437848</v>
      </c>
      <c r="AF9" s="182">
        <v>442105</v>
      </c>
      <c r="AG9" s="184">
        <v>445661</v>
      </c>
      <c r="AH9" s="98">
        <v>452105</v>
      </c>
      <c r="AI9" s="98">
        <v>457496</v>
      </c>
      <c r="AJ9" s="98"/>
      <c r="AK9" s="184">
        <v>461583</v>
      </c>
      <c r="AL9" s="98">
        <v>465495</v>
      </c>
      <c r="AM9" s="98"/>
    </row>
    <row r="10" spans="1:39" ht="11.25" customHeight="1">
      <c r="B10" s="167"/>
      <c r="C10" s="167"/>
      <c r="D10" s="167"/>
      <c r="E10" s="167"/>
      <c r="F10" s="167"/>
      <c r="G10" s="167"/>
      <c r="H10" s="167"/>
      <c r="I10" s="167"/>
      <c r="J10" s="167"/>
      <c r="K10" s="167"/>
      <c r="L10" s="167"/>
      <c r="M10" s="167"/>
      <c r="AA10" s="98"/>
      <c r="AB10" s="98"/>
      <c r="AC10" s="98"/>
      <c r="AD10" s="98"/>
      <c r="AE10" s="98"/>
      <c r="AF10" s="182"/>
      <c r="AG10" s="184"/>
      <c r="AH10" s="98"/>
      <c r="AI10" s="98"/>
      <c r="AJ10" s="98"/>
      <c r="AK10" s="184"/>
      <c r="AL10" s="98"/>
      <c r="AM10" s="98"/>
    </row>
    <row r="11" spans="1:39" ht="11.25" customHeight="1">
      <c r="A11" s="73" t="s">
        <v>163</v>
      </c>
      <c r="B11" s="167">
        <v>316525</v>
      </c>
      <c r="C11" s="167">
        <v>317212</v>
      </c>
      <c r="D11" s="167">
        <v>318404</v>
      </c>
      <c r="E11" s="167">
        <v>320239</v>
      </c>
      <c r="F11" s="167">
        <v>323065</v>
      </c>
      <c r="G11" s="167">
        <v>325163</v>
      </c>
      <c r="H11" s="167">
        <v>326653</v>
      </c>
      <c r="I11" s="167">
        <v>326852</v>
      </c>
      <c r="J11" s="167">
        <v>327920</v>
      </c>
      <c r="K11" s="167">
        <v>329406</v>
      </c>
      <c r="L11" s="167">
        <v>329595</v>
      </c>
      <c r="M11" s="167">
        <v>328726</v>
      </c>
      <c r="N11" s="73">
        <v>328068</v>
      </c>
      <c r="O11" s="73">
        <v>328059</v>
      </c>
      <c r="P11" s="73">
        <v>327266</v>
      </c>
      <c r="Q11" s="73">
        <v>327829</v>
      </c>
      <c r="R11" s="73">
        <v>327824</v>
      </c>
      <c r="S11" s="73">
        <v>327971</v>
      </c>
      <c r="T11" s="73">
        <v>328659</v>
      </c>
      <c r="U11" s="73">
        <v>329297</v>
      </c>
      <c r="V11" s="73">
        <v>330179</v>
      </c>
      <c r="W11" s="73">
        <v>331539</v>
      </c>
      <c r="X11" s="73">
        <v>333610</v>
      </c>
      <c r="Y11" s="73">
        <v>335246</v>
      </c>
      <c r="Z11" s="73">
        <v>336044</v>
      </c>
      <c r="AA11" s="98">
        <v>336866</v>
      </c>
      <c r="AB11" s="98">
        <v>337896</v>
      </c>
      <c r="AC11" s="98">
        <v>339116</v>
      </c>
      <c r="AD11" s="98"/>
      <c r="AE11" s="98">
        <v>341235</v>
      </c>
      <c r="AF11" s="182">
        <v>344262</v>
      </c>
      <c r="AG11" s="184">
        <v>347837</v>
      </c>
      <c r="AH11" s="98">
        <v>352735</v>
      </c>
      <c r="AI11" s="98">
        <v>357237</v>
      </c>
      <c r="AJ11" s="98"/>
      <c r="AK11" s="184">
        <v>360825</v>
      </c>
      <c r="AL11" s="98">
        <v>363599</v>
      </c>
      <c r="AM11" s="98"/>
    </row>
    <row r="12" spans="1:39" ht="11.25" customHeight="1">
      <c r="A12" s="73" t="s">
        <v>164</v>
      </c>
      <c r="B12" s="73">
        <v>173972</v>
      </c>
      <c r="C12" s="73">
        <v>173853</v>
      </c>
      <c r="D12" s="73">
        <v>174116</v>
      </c>
      <c r="E12" s="73">
        <v>175427</v>
      </c>
      <c r="F12" s="73">
        <v>176589</v>
      </c>
      <c r="G12" s="73">
        <v>177882</v>
      </c>
      <c r="H12" s="73">
        <v>178612</v>
      </c>
      <c r="I12" s="73">
        <v>178961</v>
      </c>
      <c r="J12" s="73">
        <v>179649</v>
      </c>
      <c r="K12" s="73">
        <v>180747</v>
      </c>
      <c r="L12" s="73">
        <v>180377</v>
      </c>
      <c r="M12" s="73">
        <v>179655</v>
      </c>
      <c r="N12" s="73">
        <v>179021</v>
      </c>
      <c r="O12" s="73">
        <v>178078</v>
      </c>
      <c r="P12" s="73">
        <v>177149</v>
      </c>
      <c r="Q12" s="73">
        <v>176639</v>
      </c>
      <c r="R12" s="73">
        <v>176582</v>
      </c>
      <c r="S12" s="73">
        <v>176978</v>
      </c>
      <c r="T12" s="73">
        <v>177448</v>
      </c>
      <c r="U12" s="73">
        <v>178285</v>
      </c>
      <c r="V12" s="73">
        <v>178443</v>
      </c>
      <c r="W12" s="73">
        <v>179635</v>
      </c>
      <c r="X12" s="73">
        <v>180787</v>
      </c>
      <c r="Y12" s="73">
        <v>182224</v>
      </c>
      <c r="Z12" s="73">
        <v>183162</v>
      </c>
      <c r="AA12" s="73">
        <v>183940</v>
      </c>
      <c r="AB12" s="73">
        <v>184654</v>
      </c>
      <c r="AC12" s="98">
        <v>185887</v>
      </c>
      <c r="AD12" s="98"/>
      <c r="AE12" s="98">
        <v>187156</v>
      </c>
      <c r="AF12" s="182">
        <v>189128</v>
      </c>
      <c r="AG12" s="184">
        <v>191369</v>
      </c>
      <c r="AH12" s="98">
        <v>194628</v>
      </c>
      <c r="AI12" s="98">
        <v>197519</v>
      </c>
      <c r="AJ12" s="98"/>
      <c r="AK12" s="184">
        <v>199886</v>
      </c>
      <c r="AL12" s="98">
        <v>201469</v>
      </c>
      <c r="AM12" s="98"/>
    </row>
    <row r="13" spans="1:39" ht="11.25" customHeight="1">
      <c r="A13" s="73" t="s">
        <v>165</v>
      </c>
      <c r="B13" s="167">
        <v>238176</v>
      </c>
      <c r="C13" s="167">
        <v>237417</v>
      </c>
      <c r="D13" s="167">
        <v>237356</v>
      </c>
      <c r="E13" s="167">
        <v>237781</v>
      </c>
      <c r="F13" s="167">
        <v>239564</v>
      </c>
      <c r="G13" s="167">
        <v>241102</v>
      </c>
      <c r="H13" s="167">
        <v>241883</v>
      </c>
      <c r="I13" s="167">
        <v>241912</v>
      </c>
      <c r="J13" s="167">
        <v>242528</v>
      </c>
      <c r="K13" s="167">
        <v>244057</v>
      </c>
      <c r="L13" s="167">
        <v>243372</v>
      </c>
      <c r="M13" s="167">
        <v>241896</v>
      </c>
      <c r="N13" s="73">
        <v>240160</v>
      </c>
      <c r="O13" s="73">
        <v>238104</v>
      </c>
      <c r="P13" s="73">
        <v>236501</v>
      </c>
      <c r="Q13" s="73">
        <v>235391</v>
      </c>
      <c r="R13" s="73">
        <v>234697</v>
      </c>
      <c r="S13" s="73">
        <v>234627</v>
      </c>
      <c r="T13" s="73">
        <v>234886</v>
      </c>
      <c r="U13" s="73">
        <v>234496</v>
      </c>
      <c r="V13" s="73">
        <v>233944</v>
      </c>
      <c r="W13" s="73">
        <v>233776</v>
      </c>
      <c r="X13" s="73">
        <v>233834</v>
      </c>
      <c r="Y13" s="73">
        <v>233397</v>
      </c>
      <c r="Z13" s="73">
        <v>233639</v>
      </c>
      <c r="AA13" s="98">
        <v>233536</v>
      </c>
      <c r="AB13" s="98">
        <v>233090</v>
      </c>
      <c r="AC13" s="98">
        <v>233548</v>
      </c>
      <c r="AD13" s="98"/>
      <c r="AE13" s="98">
        <v>233874</v>
      </c>
      <c r="AF13" s="182">
        <v>235598</v>
      </c>
      <c r="AG13" s="184">
        <v>237679</v>
      </c>
      <c r="AH13" s="98">
        <v>242301</v>
      </c>
      <c r="AI13" s="98">
        <v>243536</v>
      </c>
      <c r="AJ13" s="98"/>
      <c r="AK13" s="184">
        <v>244670</v>
      </c>
      <c r="AL13" s="98">
        <v>245446</v>
      </c>
      <c r="AM13" s="98"/>
    </row>
    <row r="14" spans="1:39" ht="11.25" customHeight="1">
      <c r="A14" s="73" t="s">
        <v>166</v>
      </c>
      <c r="B14" s="167">
        <v>56144</v>
      </c>
      <c r="C14" s="167">
        <v>56174</v>
      </c>
      <c r="D14" s="167">
        <v>56269</v>
      </c>
      <c r="E14" s="167">
        <v>56383</v>
      </c>
      <c r="F14" s="167">
        <v>56840</v>
      </c>
      <c r="G14" s="167">
        <v>57108</v>
      </c>
      <c r="H14" s="167">
        <v>57383</v>
      </c>
      <c r="I14" s="167">
        <v>57578</v>
      </c>
      <c r="J14" s="167">
        <v>57751</v>
      </c>
      <c r="K14" s="167">
        <v>58237</v>
      </c>
      <c r="L14" s="167">
        <v>58120</v>
      </c>
      <c r="M14" s="167">
        <v>57971</v>
      </c>
      <c r="N14" s="73">
        <v>57791</v>
      </c>
      <c r="O14" s="73">
        <v>57643</v>
      </c>
      <c r="P14" s="73">
        <v>57428</v>
      </c>
      <c r="Q14" s="73">
        <v>57313</v>
      </c>
      <c r="R14" s="73">
        <v>57412</v>
      </c>
      <c r="S14" s="73">
        <v>57381</v>
      </c>
      <c r="T14" s="73">
        <v>57535</v>
      </c>
      <c r="U14" s="73">
        <v>57661</v>
      </c>
      <c r="V14" s="73">
        <v>57488</v>
      </c>
      <c r="W14" s="73">
        <v>57297</v>
      </c>
      <c r="X14" s="73">
        <v>57122</v>
      </c>
      <c r="Y14" s="73">
        <v>57004</v>
      </c>
      <c r="Z14" s="73">
        <v>57221</v>
      </c>
      <c r="AA14" s="98">
        <v>57269</v>
      </c>
      <c r="AB14" s="98">
        <v>57308</v>
      </c>
      <c r="AC14" s="98">
        <v>57241</v>
      </c>
      <c r="AD14" s="98"/>
      <c r="AE14" s="98">
        <v>57161</v>
      </c>
      <c r="AF14" s="182">
        <v>57255</v>
      </c>
      <c r="AG14" s="184">
        <v>57391</v>
      </c>
      <c r="AH14" s="98">
        <v>58003</v>
      </c>
      <c r="AI14" s="98">
        <v>58595</v>
      </c>
      <c r="AJ14" s="98"/>
      <c r="AK14" s="184">
        <v>59249</v>
      </c>
      <c r="AL14" s="98">
        <v>59686</v>
      </c>
      <c r="AM14" s="98"/>
    </row>
    <row r="15" spans="1:39" ht="11.25" customHeight="1">
      <c r="A15" s="73" t="s">
        <v>167</v>
      </c>
      <c r="B15" s="167">
        <v>150959</v>
      </c>
      <c r="C15" s="167">
        <v>150258</v>
      </c>
      <c r="D15" s="167">
        <v>149600</v>
      </c>
      <c r="E15" s="167">
        <v>149544</v>
      </c>
      <c r="F15" s="167">
        <v>149960</v>
      </c>
      <c r="G15" s="167">
        <v>150564</v>
      </c>
      <c r="H15" s="167">
        <v>151168</v>
      </c>
      <c r="I15" s="167">
        <v>151266</v>
      </c>
      <c r="J15" s="167">
        <v>151853</v>
      </c>
      <c r="K15" s="167">
        <v>153016</v>
      </c>
      <c r="L15" s="167">
        <v>152737</v>
      </c>
      <c r="M15" s="167">
        <v>151972</v>
      </c>
      <c r="N15" s="73">
        <v>151692</v>
      </c>
      <c r="O15" s="73">
        <v>151414</v>
      </c>
      <c r="P15" s="73">
        <v>150625</v>
      </c>
      <c r="Q15" s="73">
        <v>150392</v>
      </c>
      <c r="R15" s="73">
        <v>150017</v>
      </c>
      <c r="S15" s="73">
        <v>149875</v>
      </c>
      <c r="T15" s="73">
        <v>149889</v>
      </c>
      <c r="U15" s="73">
        <v>150335</v>
      </c>
      <c r="V15" s="73">
        <v>150696</v>
      </c>
      <c r="W15" s="73">
        <v>151436</v>
      </c>
      <c r="X15" s="73">
        <v>151900</v>
      </c>
      <c r="Y15" s="73">
        <v>152259</v>
      </c>
      <c r="Z15" s="73">
        <v>152591</v>
      </c>
      <c r="AA15" s="98">
        <v>153227</v>
      </c>
      <c r="AB15" s="98">
        <v>152979</v>
      </c>
      <c r="AC15" s="98">
        <v>152315</v>
      </c>
      <c r="AD15" s="98"/>
      <c r="AE15" s="98">
        <v>152757</v>
      </c>
      <c r="AF15" s="182">
        <v>154157</v>
      </c>
      <c r="AG15" s="184">
        <v>156253</v>
      </c>
      <c r="AH15" s="98">
        <v>158453</v>
      </c>
      <c r="AI15" s="98">
        <v>159371</v>
      </c>
      <c r="AJ15" s="98"/>
      <c r="AK15" s="184">
        <v>159684</v>
      </c>
      <c r="AL15" s="98">
        <v>159606</v>
      </c>
      <c r="AM15" s="98"/>
    </row>
    <row r="16" spans="1:39" ht="11.25" customHeight="1">
      <c r="B16" s="167"/>
      <c r="C16" s="167"/>
      <c r="D16" s="167"/>
      <c r="E16" s="167"/>
      <c r="F16" s="167"/>
      <c r="G16" s="167"/>
      <c r="H16" s="167"/>
      <c r="I16" s="167"/>
      <c r="J16" s="167"/>
      <c r="K16" s="167"/>
      <c r="L16" s="167"/>
      <c r="M16" s="167"/>
      <c r="AA16" s="98"/>
      <c r="AB16" s="98"/>
      <c r="AC16" s="98"/>
      <c r="AD16" s="98"/>
      <c r="AE16" s="98"/>
      <c r="AF16" s="182"/>
      <c r="AG16" s="184"/>
      <c r="AH16" s="98"/>
      <c r="AI16" s="98"/>
      <c r="AJ16" s="98"/>
      <c r="AK16" s="184"/>
      <c r="AL16" s="98"/>
      <c r="AM16" s="98"/>
    </row>
    <row r="17" spans="1:39" ht="11.25" customHeight="1">
      <c r="A17" s="73" t="s">
        <v>168</v>
      </c>
      <c r="B17" s="167">
        <v>1030494</v>
      </c>
      <c r="C17" s="167">
        <v>1033684</v>
      </c>
      <c r="D17" s="167">
        <v>1039550</v>
      </c>
      <c r="E17" s="167">
        <v>1047167</v>
      </c>
      <c r="F17" s="167">
        <v>1058015</v>
      </c>
      <c r="G17" s="167">
        <v>1068587</v>
      </c>
      <c r="H17" s="167">
        <v>1078225</v>
      </c>
      <c r="I17" s="167">
        <v>1086689</v>
      </c>
      <c r="J17" s="167">
        <v>1093367</v>
      </c>
      <c r="K17" s="167">
        <v>1105986</v>
      </c>
      <c r="L17" s="167">
        <v>1111731</v>
      </c>
      <c r="M17" s="167">
        <v>1114368</v>
      </c>
      <c r="N17" s="73">
        <v>1116603</v>
      </c>
      <c r="O17" s="73">
        <v>1120426</v>
      </c>
      <c r="P17" s="73">
        <v>1123786</v>
      </c>
      <c r="Q17" s="73">
        <v>1129424</v>
      </c>
      <c r="R17" s="73">
        <v>1136571</v>
      </c>
      <c r="S17" s="73">
        <v>1145090</v>
      </c>
      <c r="T17" s="73">
        <v>1152697</v>
      </c>
      <c r="U17" s="73">
        <v>1160919</v>
      </c>
      <c r="V17" s="73">
        <v>1169464</v>
      </c>
      <c r="W17" s="73">
        <v>1184500</v>
      </c>
      <c r="X17" s="73">
        <v>1199357</v>
      </c>
      <c r="Y17" s="73">
        <v>1214758</v>
      </c>
      <c r="Z17" s="73">
        <v>1231062</v>
      </c>
      <c r="AA17" s="98">
        <v>1243329</v>
      </c>
      <c r="AB17" s="98">
        <v>1252933</v>
      </c>
      <c r="AC17" s="98">
        <v>1263088</v>
      </c>
      <c r="AD17" s="98"/>
      <c r="AE17" s="98">
        <v>1274069</v>
      </c>
      <c r="AF17" s="182">
        <v>1288908</v>
      </c>
      <c r="AG17" s="184">
        <v>1303627</v>
      </c>
      <c r="AH17" s="98">
        <v>1324565</v>
      </c>
      <c r="AI17" s="98">
        <v>1344689</v>
      </c>
      <c r="AJ17" s="98"/>
      <c r="AK17" s="184">
        <v>1362164</v>
      </c>
      <c r="AL17" s="98">
        <v>1377827</v>
      </c>
      <c r="AM17" s="98"/>
    </row>
    <row r="18" spans="1:39" s="96" customFormat="1" ht="11.25" customHeight="1">
      <c r="A18" s="96" t="s">
        <v>502</v>
      </c>
      <c r="B18" s="180">
        <v>229936</v>
      </c>
      <c r="C18" s="180">
        <v>230056</v>
      </c>
      <c r="D18" s="180">
        <v>230838</v>
      </c>
      <c r="E18" s="180">
        <v>231575</v>
      </c>
      <c r="F18" s="180">
        <v>232908</v>
      </c>
      <c r="G18" s="180">
        <v>233887</v>
      </c>
      <c r="H18" s="180">
        <v>234796</v>
      </c>
      <c r="I18" s="180">
        <v>236684</v>
      </c>
      <c r="J18" s="180">
        <v>237438</v>
      </c>
      <c r="K18" s="180">
        <v>242706</v>
      </c>
      <c r="L18" s="180">
        <v>245699</v>
      </c>
      <c r="M18" s="180">
        <v>248007</v>
      </c>
      <c r="N18" s="96">
        <v>251408</v>
      </c>
      <c r="O18" s="96">
        <v>254904</v>
      </c>
      <c r="P18" s="96">
        <v>257574</v>
      </c>
      <c r="Q18" s="96">
        <v>259579</v>
      </c>
      <c r="R18" s="96">
        <v>262397</v>
      </c>
      <c r="S18" s="96">
        <v>265481</v>
      </c>
      <c r="T18" s="96">
        <v>267171</v>
      </c>
      <c r="U18" s="96">
        <v>269142</v>
      </c>
      <c r="V18" s="96">
        <v>271271</v>
      </c>
      <c r="W18" s="96">
        <v>276244</v>
      </c>
      <c r="X18" s="96">
        <v>280801</v>
      </c>
      <c r="Y18" s="96">
        <v>286535</v>
      </c>
      <c r="Z18" s="96">
        <v>293909</v>
      </c>
      <c r="AA18" s="183">
        <v>298963</v>
      </c>
      <c r="AB18" s="183">
        <v>302835</v>
      </c>
      <c r="AC18" s="183">
        <v>307758</v>
      </c>
      <c r="AD18" s="183"/>
      <c r="AE18" s="183">
        <v>312994</v>
      </c>
      <c r="AF18" s="182">
        <v>318107</v>
      </c>
      <c r="AG18" s="184">
        <v>322574</v>
      </c>
      <c r="AH18" s="98">
        <v>328494</v>
      </c>
      <c r="AI18" s="98">
        <v>333633</v>
      </c>
      <c r="AJ18" s="98"/>
      <c r="AK18" s="184">
        <v>339313</v>
      </c>
      <c r="AL18" s="98">
        <v>344166</v>
      </c>
      <c r="AM18" s="98"/>
    </row>
    <row r="19" spans="1:39" ht="11.25" customHeight="1">
      <c r="A19" s="73" t="s">
        <v>169</v>
      </c>
      <c r="B19" s="167">
        <v>240063</v>
      </c>
      <c r="C19" s="167">
        <v>242250</v>
      </c>
      <c r="D19" s="167">
        <v>244377</v>
      </c>
      <c r="E19" s="167">
        <v>247417</v>
      </c>
      <c r="F19" s="167">
        <v>250959</v>
      </c>
      <c r="G19" s="167">
        <v>254725</v>
      </c>
      <c r="H19" s="167">
        <v>257874</v>
      </c>
      <c r="I19" s="167">
        <v>261172</v>
      </c>
      <c r="J19" s="167">
        <v>264607</v>
      </c>
      <c r="K19" s="167">
        <v>268067</v>
      </c>
      <c r="L19" s="167">
        <v>269338</v>
      </c>
      <c r="M19" s="167">
        <v>270060</v>
      </c>
      <c r="N19" s="73">
        <v>271325</v>
      </c>
      <c r="O19" s="73">
        <v>272539</v>
      </c>
      <c r="P19" s="73">
        <v>273537</v>
      </c>
      <c r="Q19" s="73">
        <v>275004</v>
      </c>
      <c r="R19" s="73">
        <v>276653</v>
      </c>
      <c r="S19" s="73">
        <v>278551</v>
      </c>
      <c r="T19" s="73">
        <v>281322</v>
      </c>
      <c r="U19" s="73">
        <v>283788</v>
      </c>
      <c r="V19" s="73">
        <v>285868</v>
      </c>
      <c r="W19" s="73">
        <v>288859</v>
      </c>
      <c r="X19" s="73">
        <v>291393</v>
      </c>
      <c r="Y19" s="73">
        <v>293572</v>
      </c>
      <c r="Z19" s="73">
        <v>296825</v>
      </c>
      <c r="AA19" s="98">
        <v>299484</v>
      </c>
      <c r="AB19" s="98">
        <v>301724</v>
      </c>
      <c r="AC19" s="98">
        <v>304116</v>
      </c>
      <c r="AD19" s="98"/>
      <c r="AE19" s="98">
        <v>306840</v>
      </c>
      <c r="AF19" s="182">
        <v>310665</v>
      </c>
      <c r="AG19" s="184">
        <v>314784</v>
      </c>
      <c r="AH19" s="98">
        <v>320333</v>
      </c>
      <c r="AI19" s="98">
        <v>324825</v>
      </c>
      <c r="AJ19" s="98"/>
      <c r="AK19" s="184">
        <v>329352</v>
      </c>
      <c r="AL19" s="98">
        <v>333848</v>
      </c>
      <c r="AM19" s="98"/>
    </row>
    <row r="20" spans="1:39" ht="11.25" customHeight="1">
      <c r="A20" s="73" t="s">
        <v>170</v>
      </c>
      <c r="B20" s="73">
        <v>1397122</v>
      </c>
      <c r="C20" s="73">
        <v>1403503</v>
      </c>
      <c r="D20" s="73">
        <v>1411372</v>
      </c>
      <c r="E20" s="73">
        <v>1418954</v>
      </c>
      <c r="F20" s="73">
        <v>1431259</v>
      </c>
      <c r="G20" s="73">
        <v>1441293</v>
      </c>
      <c r="H20" s="73">
        <v>1448056</v>
      </c>
      <c r="I20" s="73">
        <v>1455645</v>
      </c>
      <c r="J20" s="73">
        <v>1464073</v>
      </c>
      <c r="K20" s="73">
        <v>1477370</v>
      </c>
      <c r="L20" s="73">
        <v>1482501</v>
      </c>
      <c r="M20" s="73">
        <v>1485014</v>
      </c>
      <c r="N20" s="73">
        <v>1485611</v>
      </c>
      <c r="O20" s="73">
        <v>1486918</v>
      </c>
      <c r="P20" s="73">
        <v>1488709</v>
      </c>
      <c r="Q20" s="73">
        <v>1494641</v>
      </c>
      <c r="R20" s="73">
        <v>1500857</v>
      </c>
      <c r="S20" s="73">
        <v>1508230</v>
      </c>
      <c r="T20" s="73">
        <v>1514992</v>
      </c>
      <c r="U20" s="73">
        <v>1521895</v>
      </c>
      <c r="V20" s="73">
        <v>1528455</v>
      </c>
      <c r="W20" s="73">
        <v>1538284</v>
      </c>
      <c r="X20" s="73">
        <v>1547298</v>
      </c>
      <c r="Y20" s="73">
        <v>1558130</v>
      </c>
      <c r="Z20" s="73">
        <v>1569458</v>
      </c>
      <c r="AA20" s="73">
        <v>1580297</v>
      </c>
      <c r="AB20" s="73">
        <v>1590604</v>
      </c>
      <c r="AC20" s="98">
        <v>1600447</v>
      </c>
      <c r="AD20" s="98"/>
      <c r="AE20" s="98">
        <v>1615084</v>
      </c>
      <c r="AF20" s="182">
        <v>1632012</v>
      </c>
      <c r="AG20" s="184">
        <v>1648682</v>
      </c>
      <c r="AH20" s="183">
        <v>1671783</v>
      </c>
      <c r="AI20" s="183">
        <v>1690782</v>
      </c>
      <c r="AJ20" s="183"/>
      <c r="AK20" s="184">
        <v>1709814</v>
      </c>
      <c r="AL20" s="98">
        <v>1725881</v>
      </c>
      <c r="AM20" s="98"/>
    </row>
    <row r="21" spans="1:39" s="96" customFormat="1" ht="11.25" customHeight="1">
      <c r="A21" s="96" t="s">
        <v>503</v>
      </c>
      <c r="B21" s="96">
        <v>425495</v>
      </c>
      <c r="C21" s="96">
        <v>429339</v>
      </c>
      <c r="D21" s="96">
        <v>431521</v>
      </c>
      <c r="E21" s="96">
        <v>430763</v>
      </c>
      <c r="F21" s="96">
        <v>431840</v>
      </c>
      <c r="G21" s="96">
        <v>433042</v>
      </c>
      <c r="H21" s="96">
        <v>432112</v>
      </c>
      <c r="I21" s="96">
        <v>433811</v>
      </c>
      <c r="J21" s="96">
        <v>437313</v>
      </c>
      <c r="K21" s="96">
        <v>444553</v>
      </c>
      <c r="L21" s="96">
        <v>449189</v>
      </c>
      <c r="M21" s="96">
        <v>454016</v>
      </c>
      <c r="N21" s="96">
        <v>456611</v>
      </c>
      <c r="O21" s="96">
        <v>459593</v>
      </c>
      <c r="P21" s="96">
        <v>462470</v>
      </c>
      <c r="Q21" s="96">
        <v>466990</v>
      </c>
      <c r="R21" s="96">
        <v>471267</v>
      </c>
      <c r="S21" s="96">
        <v>474921</v>
      </c>
      <c r="T21" s="96">
        <v>478055</v>
      </c>
      <c r="U21" s="96">
        <v>481410</v>
      </c>
      <c r="V21" s="96">
        <v>484942</v>
      </c>
      <c r="W21" s="96">
        <v>489757</v>
      </c>
      <c r="X21" s="96">
        <v>493502</v>
      </c>
      <c r="Y21" s="96">
        <v>500197</v>
      </c>
      <c r="Z21" s="96">
        <v>507330</v>
      </c>
      <c r="AA21" s="96">
        <v>513751</v>
      </c>
      <c r="AB21" s="96">
        <v>520374</v>
      </c>
      <c r="AC21" s="183">
        <v>526089</v>
      </c>
      <c r="AD21" s="183"/>
      <c r="AE21" s="183">
        <v>533271</v>
      </c>
      <c r="AF21" s="182">
        <v>541145</v>
      </c>
      <c r="AG21" s="184">
        <v>548190</v>
      </c>
      <c r="AH21" s="98">
        <v>556640</v>
      </c>
      <c r="AI21" s="98">
        <v>564039</v>
      </c>
      <c r="AJ21" s="98"/>
      <c r="AK21" s="184">
        <v>571868</v>
      </c>
      <c r="AL21" s="98">
        <v>579281</v>
      </c>
      <c r="AM21" s="98"/>
    </row>
    <row r="22" spans="1:39" ht="11.25" customHeight="1">
      <c r="AC22" s="98"/>
      <c r="AD22" s="98"/>
      <c r="AE22" s="98"/>
      <c r="AF22" s="182"/>
      <c r="AG22" s="184"/>
      <c r="AH22" s="98"/>
      <c r="AI22" s="98"/>
      <c r="AJ22" s="98"/>
      <c r="AK22" s="184"/>
      <c r="AL22" s="98"/>
      <c r="AM22" s="98"/>
    </row>
    <row r="23" spans="1:39" ht="11.25" customHeight="1">
      <c r="A23" s="73" t="s">
        <v>171</v>
      </c>
      <c r="B23" s="167">
        <v>279183</v>
      </c>
      <c r="C23" s="167">
        <v>278861</v>
      </c>
      <c r="D23" s="167">
        <v>279402</v>
      </c>
      <c r="E23" s="167">
        <v>280694</v>
      </c>
      <c r="F23" s="167">
        <v>282375</v>
      </c>
      <c r="G23" s="167">
        <v>283110</v>
      </c>
      <c r="H23" s="167">
        <v>284187</v>
      </c>
      <c r="I23" s="167">
        <v>284691</v>
      </c>
      <c r="J23" s="167">
        <v>285220</v>
      </c>
      <c r="K23" s="167">
        <v>285498</v>
      </c>
      <c r="L23" s="167">
        <v>284011</v>
      </c>
      <c r="M23" s="167">
        <v>282147</v>
      </c>
      <c r="N23" s="73">
        <v>280178</v>
      </c>
      <c r="O23" s="73">
        <v>278313</v>
      </c>
      <c r="P23" s="73">
        <v>276600</v>
      </c>
      <c r="Q23" s="73">
        <v>275003</v>
      </c>
      <c r="R23" s="73">
        <v>273933</v>
      </c>
      <c r="S23" s="73">
        <v>273419</v>
      </c>
      <c r="T23" s="73">
        <v>273563</v>
      </c>
      <c r="U23" s="73">
        <v>273547</v>
      </c>
      <c r="V23" s="73">
        <v>273288</v>
      </c>
      <c r="W23" s="73">
        <v>273489</v>
      </c>
      <c r="X23" s="73">
        <v>273826</v>
      </c>
      <c r="Y23" s="73">
        <v>273374</v>
      </c>
      <c r="Z23" s="73">
        <v>273257</v>
      </c>
      <c r="AA23" s="98">
        <v>273265</v>
      </c>
      <c r="AB23" s="98">
        <v>272736</v>
      </c>
      <c r="AC23" s="98">
        <v>273080</v>
      </c>
      <c r="AD23" s="98"/>
      <c r="AE23" s="98">
        <v>273815</v>
      </c>
      <c r="AF23" s="182">
        <v>274691</v>
      </c>
      <c r="AG23" s="184">
        <v>275904</v>
      </c>
      <c r="AH23" s="98">
        <v>279334</v>
      </c>
      <c r="AI23" s="98">
        <v>280399</v>
      </c>
      <c r="AJ23" s="98"/>
      <c r="AK23" s="184">
        <v>281482</v>
      </c>
      <c r="AL23" s="98">
        <v>282414</v>
      </c>
      <c r="AM23" s="98"/>
    </row>
    <row r="24" spans="1:39" ht="11.25" customHeight="1">
      <c r="A24" s="73" t="s">
        <v>172</v>
      </c>
      <c r="B24" s="180">
        <v>270211</v>
      </c>
      <c r="C24" s="180">
        <v>269620</v>
      </c>
      <c r="D24" s="180">
        <v>269341</v>
      </c>
      <c r="E24" s="180">
        <v>270031</v>
      </c>
      <c r="F24" s="180">
        <v>271523</v>
      </c>
      <c r="G24" s="180">
        <v>272513</v>
      </c>
      <c r="H24" s="180">
        <v>273608</v>
      </c>
      <c r="I24" s="180">
        <v>274325</v>
      </c>
      <c r="J24" s="180">
        <v>275532</v>
      </c>
      <c r="K24" s="180">
        <v>276828</v>
      </c>
      <c r="L24" s="180">
        <v>276417</v>
      </c>
      <c r="M24" s="180">
        <v>275855</v>
      </c>
      <c r="N24" s="96">
        <v>275163</v>
      </c>
      <c r="O24" s="96">
        <v>274584</v>
      </c>
      <c r="P24" s="96">
        <v>273822</v>
      </c>
      <c r="Q24" s="96">
        <v>273615</v>
      </c>
      <c r="R24" s="96">
        <v>273137</v>
      </c>
      <c r="S24" s="96">
        <v>273412</v>
      </c>
      <c r="T24" s="96">
        <v>273935</v>
      </c>
      <c r="U24" s="96">
        <v>273920</v>
      </c>
      <c r="V24" s="96">
        <v>274121</v>
      </c>
      <c r="W24" s="96">
        <v>275030</v>
      </c>
      <c r="X24" s="96">
        <v>276067</v>
      </c>
      <c r="Y24" s="96">
        <v>277732</v>
      </c>
      <c r="Z24" s="96">
        <v>278882</v>
      </c>
      <c r="AA24" s="96">
        <v>280230</v>
      </c>
      <c r="AB24" s="96">
        <v>281572</v>
      </c>
      <c r="AC24" s="98">
        <v>283113</v>
      </c>
      <c r="AD24" s="98"/>
      <c r="AE24" s="98">
        <v>285395</v>
      </c>
      <c r="AF24" s="182">
        <v>288150</v>
      </c>
      <c r="AG24" s="184">
        <v>291012</v>
      </c>
      <c r="AH24" s="183">
        <v>294941</v>
      </c>
      <c r="AI24" s="183">
        <v>298907</v>
      </c>
      <c r="AJ24" s="183"/>
      <c r="AK24" s="184">
        <v>302252</v>
      </c>
      <c r="AL24" s="98">
        <v>304805</v>
      </c>
      <c r="AM24" s="98"/>
    </row>
    <row r="25" spans="1:39" ht="11.25" customHeight="1">
      <c r="A25" s="73" t="s">
        <v>173</v>
      </c>
      <c r="B25" s="167">
        <v>254761</v>
      </c>
      <c r="C25" s="167">
        <v>254423</v>
      </c>
      <c r="D25" s="167">
        <v>254253</v>
      </c>
      <c r="E25" s="167">
        <v>254847</v>
      </c>
      <c r="F25" s="167">
        <v>256510</v>
      </c>
      <c r="G25" s="167">
        <v>258487</v>
      </c>
      <c r="H25" s="167">
        <v>259438</v>
      </c>
      <c r="I25" s="167">
        <v>260096</v>
      </c>
      <c r="J25" s="167">
        <v>260932</v>
      </c>
      <c r="K25" s="167">
        <v>261753</v>
      </c>
      <c r="L25" s="167">
        <v>261101</v>
      </c>
      <c r="M25" s="167">
        <v>259987</v>
      </c>
      <c r="N25" s="73">
        <v>258541</v>
      </c>
      <c r="O25" s="73">
        <v>257661</v>
      </c>
      <c r="P25" s="73">
        <v>256901</v>
      </c>
      <c r="Q25" s="73">
        <v>256889</v>
      </c>
      <c r="R25" s="73">
        <v>257957</v>
      </c>
      <c r="S25" s="73">
        <v>258912</v>
      </c>
      <c r="T25" s="73">
        <v>260134</v>
      </c>
      <c r="U25" s="73">
        <v>261005</v>
      </c>
      <c r="V25" s="73">
        <v>261391</v>
      </c>
      <c r="W25" s="73">
        <v>248489</v>
      </c>
      <c r="X25" s="73">
        <v>249193</v>
      </c>
      <c r="Y25" s="73">
        <v>249974</v>
      </c>
      <c r="Z25" s="73">
        <v>251353</v>
      </c>
      <c r="AA25" s="98">
        <v>252756</v>
      </c>
      <c r="AB25" s="98">
        <v>254257</v>
      </c>
      <c r="AC25" s="98">
        <v>256224</v>
      </c>
      <c r="AD25" s="98"/>
      <c r="AE25" s="98">
        <v>259054</v>
      </c>
      <c r="AF25" s="182">
        <v>261703</v>
      </c>
      <c r="AG25" s="184">
        <v>264276</v>
      </c>
      <c r="AH25" s="98">
        <v>267629</v>
      </c>
      <c r="AI25" s="98">
        <v>271095</v>
      </c>
      <c r="AJ25" s="98"/>
      <c r="AK25" s="184">
        <v>273929</v>
      </c>
      <c r="AL25" s="98">
        <v>275845</v>
      </c>
      <c r="AM25" s="98"/>
    </row>
    <row r="26" spans="1:39" ht="11.25" customHeight="1">
      <c r="A26" s="73" t="s">
        <v>174</v>
      </c>
      <c r="B26" s="167">
        <v>283880</v>
      </c>
      <c r="C26" s="167">
        <v>283191</v>
      </c>
      <c r="D26" s="167">
        <v>283330</v>
      </c>
      <c r="E26" s="167">
        <v>284407</v>
      </c>
      <c r="F26" s="167">
        <v>286667</v>
      </c>
      <c r="G26" s="167">
        <v>289067</v>
      </c>
      <c r="H26" s="167">
        <v>290388</v>
      </c>
      <c r="I26" s="167">
        <v>290245</v>
      </c>
      <c r="J26" s="167">
        <v>290515</v>
      </c>
      <c r="K26" s="167">
        <v>291203</v>
      </c>
      <c r="L26" s="167">
        <v>289956</v>
      </c>
      <c r="M26" s="167">
        <v>288171</v>
      </c>
      <c r="N26" s="73">
        <v>285232</v>
      </c>
      <c r="O26" s="73">
        <v>282898</v>
      </c>
      <c r="P26" s="73">
        <v>280575</v>
      </c>
      <c r="Q26" s="73">
        <v>278259</v>
      </c>
      <c r="R26" s="73">
        <v>277010</v>
      </c>
      <c r="S26" s="73">
        <v>276636</v>
      </c>
      <c r="T26" s="73">
        <v>276520</v>
      </c>
      <c r="U26" s="73">
        <v>276042</v>
      </c>
      <c r="V26" s="73">
        <v>275755</v>
      </c>
      <c r="W26" s="73">
        <v>275711</v>
      </c>
      <c r="X26" s="73">
        <v>275618</v>
      </c>
      <c r="Y26" s="73">
        <v>275867</v>
      </c>
      <c r="Z26" s="73">
        <v>276454</v>
      </c>
      <c r="AA26" s="98">
        <v>277047</v>
      </c>
      <c r="AB26" s="98">
        <v>276565</v>
      </c>
      <c r="AC26" s="98">
        <v>276555</v>
      </c>
      <c r="AD26" s="98"/>
      <c r="AE26" s="98">
        <v>277349</v>
      </c>
      <c r="AF26" s="182">
        <v>278903</v>
      </c>
      <c r="AG26" s="184">
        <v>281028</v>
      </c>
      <c r="AH26" s="98">
        <v>284531</v>
      </c>
      <c r="AI26" s="98">
        <v>286165</v>
      </c>
      <c r="AJ26" s="98"/>
      <c r="AK26" s="184">
        <v>287191</v>
      </c>
      <c r="AL26" s="98">
        <v>287966</v>
      </c>
      <c r="AM26" s="98"/>
    </row>
    <row r="27" spans="1:39" ht="11.25" customHeight="1">
      <c r="A27" s="73" t="s">
        <v>175</v>
      </c>
      <c r="B27" s="180">
        <v>289153</v>
      </c>
      <c r="C27" s="180">
        <v>287691</v>
      </c>
      <c r="D27" s="180">
        <v>286907</v>
      </c>
      <c r="E27" s="180">
        <v>287004</v>
      </c>
      <c r="F27" s="180">
        <v>288223</v>
      </c>
      <c r="G27" s="180">
        <v>289294</v>
      </c>
      <c r="H27" s="180">
        <v>289339</v>
      </c>
      <c r="I27" s="180">
        <v>289190</v>
      </c>
      <c r="J27" s="180">
        <v>289612</v>
      </c>
      <c r="K27" s="180">
        <v>289654</v>
      </c>
      <c r="L27" s="180">
        <v>288509</v>
      </c>
      <c r="M27" s="180">
        <v>286789</v>
      </c>
      <c r="N27" s="96">
        <v>284636</v>
      </c>
      <c r="O27" s="96">
        <v>282226</v>
      </c>
      <c r="P27" s="96">
        <v>280717</v>
      </c>
      <c r="Q27" s="96">
        <v>279262</v>
      </c>
      <c r="R27" s="96">
        <v>278171</v>
      </c>
      <c r="S27" s="96">
        <v>277012</v>
      </c>
      <c r="T27" s="96">
        <v>276866</v>
      </c>
      <c r="U27" s="96">
        <v>276599</v>
      </c>
      <c r="V27" s="96">
        <v>275994</v>
      </c>
      <c r="W27" s="96">
        <v>275653</v>
      </c>
      <c r="X27" s="96">
        <v>275556</v>
      </c>
      <c r="Y27" s="96">
        <v>275908</v>
      </c>
      <c r="Z27" s="96">
        <v>276220</v>
      </c>
      <c r="AA27" s="96">
        <v>276508</v>
      </c>
      <c r="AB27" s="96">
        <v>276130</v>
      </c>
      <c r="AC27" s="98">
        <v>276637</v>
      </c>
      <c r="AD27" s="98"/>
      <c r="AE27" s="98">
        <v>277970</v>
      </c>
      <c r="AF27" s="182">
        <v>279991</v>
      </c>
      <c r="AG27" s="184">
        <v>281815</v>
      </c>
      <c r="AH27" s="98">
        <v>284586</v>
      </c>
      <c r="AI27" s="98">
        <v>285637</v>
      </c>
      <c r="AJ27" s="98"/>
      <c r="AK27" s="184">
        <v>286547</v>
      </c>
      <c r="AL27" s="98">
        <v>287382</v>
      </c>
      <c r="AM27" s="98"/>
    </row>
    <row r="28" spans="1:39" ht="11.25" customHeight="1">
      <c r="B28" s="180"/>
      <c r="C28" s="180"/>
      <c r="D28" s="180"/>
      <c r="E28" s="180"/>
      <c r="F28" s="180"/>
      <c r="G28" s="180"/>
      <c r="H28" s="180"/>
      <c r="I28" s="180"/>
      <c r="J28" s="180"/>
      <c r="K28" s="180"/>
      <c r="L28" s="180"/>
      <c r="M28" s="180"/>
      <c r="N28" s="96"/>
      <c r="O28" s="96"/>
      <c r="P28" s="96"/>
      <c r="Q28" s="96"/>
      <c r="R28" s="96"/>
      <c r="S28" s="96"/>
      <c r="T28" s="96"/>
      <c r="U28" s="96"/>
      <c r="V28" s="96"/>
      <c r="W28" s="96"/>
      <c r="X28" s="96"/>
      <c r="Y28" s="96"/>
      <c r="Z28" s="96"/>
      <c r="AA28" s="96"/>
      <c r="AB28" s="96"/>
      <c r="AC28" s="98"/>
      <c r="AD28" s="98"/>
      <c r="AE28" s="98"/>
      <c r="AF28" s="182"/>
      <c r="AG28" s="184"/>
      <c r="AH28" s="98"/>
      <c r="AI28" s="98"/>
      <c r="AJ28" s="98"/>
      <c r="AK28" s="184"/>
      <c r="AL28" s="98"/>
      <c r="AM28" s="98"/>
    </row>
    <row r="29" spans="1:39" ht="11.25" customHeight="1">
      <c r="A29" s="73" t="s">
        <v>176</v>
      </c>
      <c r="B29" s="73">
        <v>262314</v>
      </c>
      <c r="C29" s="73">
        <v>261089</v>
      </c>
      <c r="D29" s="73">
        <v>260332</v>
      </c>
      <c r="E29" s="73">
        <v>259964</v>
      </c>
      <c r="F29" s="73">
        <v>260488</v>
      </c>
      <c r="G29" s="73">
        <v>261155</v>
      </c>
      <c r="H29" s="73">
        <v>261280</v>
      </c>
      <c r="I29" s="73">
        <v>260829</v>
      </c>
      <c r="J29" s="73">
        <v>260567</v>
      </c>
      <c r="K29" s="73">
        <v>260295</v>
      </c>
      <c r="L29" s="73">
        <v>258290</v>
      </c>
      <c r="M29" s="73">
        <v>256587</v>
      </c>
      <c r="N29" s="73">
        <v>254354</v>
      </c>
      <c r="O29" s="73">
        <v>251884</v>
      </c>
      <c r="P29" s="73">
        <v>249299</v>
      </c>
      <c r="Q29" s="73">
        <v>246903</v>
      </c>
      <c r="R29" s="73">
        <v>245078</v>
      </c>
      <c r="S29" s="73">
        <v>244319</v>
      </c>
      <c r="T29" s="73">
        <v>244105</v>
      </c>
      <c r="U29" s="73">
        <v>244195</v>
      </c>
      <c r="V29" s="73">
        <v>243736</v>
      </c>
      <c r="W29" s="73">
        <v>243978</v>
      </c>
      <c r="X29" s="73">
        <v>243449</v>
      </c>
      <c r="Y29" s="73">
        <v>243372</v>
      </c>
      <c r="Z29" s="73">
        <v>243042</v>
      </c>
      <c r="AA29" s="73">
        <v>242625</v>
      </c>
      <c r="AB29" s="73">
        <v>242155</v>
      </c>
      <c r="AC29" s="98">
        <v>241981</v>
      </c>
      <c r="AD29" s="98"/>
      <c r="AE29" s="98">
        <v>242156</v>
      </c>
      <c r="AF29" s="182">
        <v>243061</v>
      </c>
      <c r="AG29" s="184">
        <v>243897</v>
      </c>
      <c r="AH29" s="98">
        <v>245572</v>
      </c>
      <c r="AI29" s="98">
        <v>245968</v>
      </c>
      <c r="AJ29" s="98"/>
      <c r="AK29" s="184">
        <v>245453</v>
      </c>
      <c r="AL29" s="98">
        <v>245347</v>
      </c>
      <c r="AM29" s="98"/>
    </row>
    <row r="30" spans="1:39" ht="11.25" customHeight="1">
      <c r="A30" s="73" t="s">
        <v>177</v>
      </c>
      <c r="B30" s="167">
        <v>134190</v>
      </c>
      <c r="C30" s="167">
        <v>133543</v>
      </c>
      <c r="D30" s="167">
        <v>133389</v>
      </c>
      <c r="E30" s="167">
        <v>134116</v>
      </c>
      <c r="F30" s="167">
        <v>134789</v>
      </c>
      <c r="G30" s="167">
        <v>135726</v>
      </c>
      <c r="H30" s="167">
        <v>136009</v>
      </c>
      <c r="I30" s="167">
        <v>135910</v>
      </c>
      <c r="J30" s="167">
        <v>136073</v>
      </c>
      <c r="K30" s="167">
        <v>136301</v>
      </c>
      <c r="L30" s="167">
        <v>135584</v>
      </c>
      <c r="M30" s="167">
        <v>134561</v>
      </c>
      <c r="N30" s="73">
        <v>133143</v>
      </c>
      <c r="O30" s="73">
        <v>131766</v>
      </c>
      <c r="P30" s="73">
        <v>130705</v>
      </c>
      <c r="Q30" s="73">
        <v>129566</v>
      </c>
      <c r="R30" s="73">
        <v>128586</v>
      </c>
      <c r="S30" s="73">
        <v>127947</v>
      </c>
      <c r="T30" s="73">
        <v>127645</v>
      </c>
      <c r="U30" s="73">
        <v>127424</v>
      </c>
      <c r="V30" s="73">
        <v>127028</v>
      </c>
      <c r="W30" s="73">
        <v>127020</v>
      </c>
      <c r="X30" s="73">
        <v>126937</v>
      </c>
      <c r="Y30" s="73">
        <v>126897</v>
      </c>
      <c r="Z30" s="73">
        <v>126666</v>
      </c>
      <c r="AA30" s="98">
        <v>126691</v>
      </c>
      <c r="AB30" s="98">
        <v>126299</v>
      </c>
      <c r="AC30" s="98">
        <v>126201</v>
      </c>
      <c r="AD30" s="98"/>
      <c r="AE30" s="98">
        <v>126461</v>
      </c>
      <c r="AF30" s="182">
        <v>126765</v>
      </c>
      <c r="AG30" s="184">
        <v>127376</v>
      </c>
      <c r="AH30" s="98">
        <v>128673</v>
      </c>
      <c r="AI30" s="98">
        <v>129806</v>
      </c>
      <c r="AJ30" s="98"/>
      <c r="AK30" s="184">
        <v>130280</v>
      </c>
      <c r="AL30" s="98">
        <v>130810</v>
      </c>
      <c r="AM30" s="98"/>
    </row>
    <row r="31" spans="1:39" ht="11.25" customHeight="1">
      <c r="A31" s="73" t="s">
        <v>178</v>
      </c>
      <c r="B31" s="167">
        <v>245255</v>
      </c>
      <c r="C31" s="167">
        <v>245204</v>
      </c>
      <c r="D31" s="167">
        <v>245703</v>
      </c>
      <c r="E31" s="167">
        <v>247521</v>
      </c>
      <c r="F31" s="167">
        <v>250134</v>
      </c>
      <c r="G31" s="167">
        <v>251968</v>
      </c>
      <c r="H31" s="167">
        <v>253835</v>
      </c>
      <c r="I31" s="167">
        <v>255987</v>
      </c>
      <c r="J31" s="167">
        <v>258171</v>
      </c>
      <c r="K31" s="167">
        <v>259775</v>
      </c>
      <c r="L31" s="167">
        <v>260472</v>
      </c>
      <c r="M31" s="167">
        <v>259895</v>
      </c>
      <c r="N31" s="73">
        <v>259163</v>
      </c>
      <c r="O31" s="73">
        <v>257803</v>
      </c>
      <c r="P31" s="73">
        <v>256710</v>
      </c>
      <c r="Q31" s="73">
        <v>255640</v>
      </c>
      <c r="R31" s="73">
        <v>254818</v>
      </c>
      <c r="S31" s="73">
        <v>255230</v>
      </c>
      <c r="T31" s="73">
        <v>255956</v>
      </c>
      <c r="U31" s="73">
        <v>256875</v>
      </c>
      <c r="V31" s="73">
        <v>257652</v>
      </c>
      <c r="W31" s="73">
        <v>257581</v>
      </c>
      <c r="X31" s="73">
        <v>257593</v>
      </c>
      <c r="Y31" s="73">
        <v>257812</v>
      </c>
      <c r="Z31" s="73">
        <v>258548</v>
      </c>
      <c r="AA31" s="98">
        <v>259286</v>
      </c>
      <c r="AB31" s="98">
        <v>259667</v>
      </c>
      <c r="AC31" s="98">
        <v>260217</v>
      </c>
      <c r="AD31" s="98"/>
      <c r="AE31" s="98">
        <v>261112</v>
      </c>
      <c r="AF31" s="182">
        <v>262362</v>
      </c>
      <c r="AG31" s="184">
        <v>263378</v>
      </c>
      <c r="AH31" s="98">
        <v>265881</v>
      </c>
      <c r="AI31" s="98">
        <v>268465</v>
      </c>
      <c r="AJ31" s="98"/>
      <c r="AK31" s="184">
        <v>270154</v>
      </c>
      <c r="AL31" s="98">
        <v>271736</v>
      </c>
      <c r="AM31" s="98"/>
    </row>
    <row r="32" spans="1:39" ht="11.25" customHeight="1">
      <c r="A32" s="152" t="s">
        <v>179</v>
      </c>
      <c r="B32" s="167">
        <v>262300</v>
      </c>
      <c r="C32" s="167">
        <v>261039</v>
      </c>
      <c r="D32" s="167">
        <v>260833</v>
      </c>
      <c r="E32" s="167">
        <v>261536</v>
      </c>
      <c r="F32" s="167">
        <v>262838</v>
      </c>
      <c r="G32" s="167">
        <v>263735</v>
      </c>
      <c r="H32" s="167">
        <v>264834</v>
      </c>
      <c r="I32" s="167">
        <v>266089</v>
      </c>
      <c r="J32" s="167">
        <v>267092</v>
      </c>
      <c r="K32" s="167">
        <v>267648</v>
      </c>
      <c r="L32" s="167">
        <v>266011</v>
      </c>
      <c r="M32" s="167">
        <v>264320</v>
      </c>
      <c r="N32" s="73">
        <v>262317</v>
      </c>
      <c r="O32" s="73">
        <v>260473</v>
      </c>
      <c r="P32" s="73">
        <v>258094</v>
      </c>
      <c r="Q32" s="73">
        <v>256238</v>
      </c>
      <c r="R32" s="73">
        <v>254733</v>
      </c>
      <c r="S32" s="73">
        <v>253632</v>
      </c>
      <c r="T32" s="73">
        <v>252874</v>
      </c>
      <c r="U32" s="73">
        <v>252585</v>
      </c>
      <c r="V32" s="73">
        <v>251740</v>
      </c>
      <c r="W32" s="73">
        <v>251886</v>
      </c>
      <c r="X32" s="73">
        <v>250602</v>
      </c>
      <c r="Y32" s="73">
        <v>249677</v>
      </c>
      <c r="Z32" s="73">
        <v>249019</v>
      </c>
      <c r="AA32" s="98">
        <v>248609</v>
      </c>
      <c r="AB32" s="98">
        <v>248545</v>
      </c>
      <c r="AC32" s="98">
        <v>248637</v>
      </c>
      <c r="AD32" s="98"/>
      <c r="AE32" s="98">
        <v>249436</v>
      </c>
      <c r="AF32" s="182">
        <v>249987</v>
      </c>
      <c r="AG32" s="184">
        <v>249733</v>
      </c>
      <c r="AH32" s="98">
        <v>250570</v>
      </c>
      <c r="AI32" s="98">
        <v>251295</v>
      </c>
      <c r="AJ32" s="98"/>
      <c r="AK32" s="184">
        <v>250497</v>
      </c>
      <c r="AL32" s="98">
        <v>250093</v>
      </c>
      <c r="AM32" s="98"/>
    </row>
    <row r="33" spans="2:38" ht="11.25" customHeight="1">
      <c r="B33" s="98"/>
      <c r="AC33" s="98"/>
      <c r="AD33" s="98"/>
      <c r="AL33" s="181"/>
    </row>
    <row r="34" spans="2:38" ht="11.25" customHeight="1">
      <c r="B34" s="98"/>
      <c r="AC34" s="96"/>
      <c r="AD34" s="96"/>
      <c r="AL34" s="181"/>
    </row>
    <row r="35" spans="2:38" ht="11.25" customHeight="1">
      <c r="AC35" s="96"/>
      <c r="AD35" s="96"/>
      <c r="AL35" s="181"/>
    </row>
    <row r="36" spans="2:38" ht="11.25" customHeight="1">
      <c r="B36" s="98"/>
      <c r="AL36" s="181"/>
    </row>
    <row r="37" spans="2:38" ht="11.25" customHeight="1">
      <c r="B37" s="98"/>
      <c r="AC37" s="98"/>
      <c r="AD37" s="98"/>
    </row>
    <row r="38" spans="2:38" ht="11.25" customHeight="1">
      <c r="AC38" s="98"/>
      <c r="AD38" s="98"/>
    </row>
    <row r="39" spans="2:38" ht="11.25" customHeight="1">
      <c r="AC39" s="98"/>
      <c r="AD39" s="98"/>
    </row>
    <row r="41" spans="2:38" ht="11.25" customHeight="1">
      <c r="Z41" s="98"/>
      <c r="AA41" s="98"/>
      <c r="AB41" s="98"/>
    </row>
    <row r="46" spans="2:38" ht="11.25" customHeight="1">
      <c r="K46" s="61"/>
      <c r="L46" s="181"/>
      <c r="M46" s="61"/>
      <c r="N46" s="61"/>
      <c r="O46" s="61"/>
      <c r="P46" s="61"/>
    </row>
    <row r="47" spans="2:38" ht="11.25" customHeight="1">
      <c r="K47" s="61"/>
      <c r="L47" s="61"/>
      <c r="M47" s="61"/>
      <c r="N47" s="61"/>
      <c r="O47" s="61"/>
      <c r="P47" s="61"/>
    </row>
    <row r="48" spans="2:38" ht="11.25" customHeight="1">
      <c r="L48" s="98"/>
    </row>
    <row r="49" spans="12:15" ht="11.25" customHeight="1">
      <c r="L49" s="98"/>
    </row>
    <row r="50" spans="12:15" ht="11.25" customHeight="1">
      <c r="L50" s="98"/>
      <c r="O50" s="98"/>
    </row>
    <row r="51" spans="12:15" ht="11.25" customHeight="1">
      <c r="L51" s="98"/>
      <c r="O51" s="98"/>
    </row>
    <row r="52" spans="12:15" ht="11.25" customHeight="1">
      <c r="O52" s="98"/>
    </row>
    <row r="53" spans="12:15" ht="11.25" customHeight="1">
      <c r="L53" s="98"/>
      <c r="O53" s="98"/>
    </row>
    <row r="54" spans="12:15" ht="11.25" customHeight="1">
      <c r="L54" s="98"/>
      <c r="O54" s="98"/>
    </row>
    <row r="55" spans="12:15" ht="11.25" customHeight="1">
      <c r="L55" s="98"/>
    </row>
  </sheetData>
  <pageMargins left="0.74803149606299213" right="0.74803149606299213" top="0.98425196850393704" bottom="0.98425196850393704" header="0.51181102362204722" footer="0.51181102362204722"/>
  <pageSetup paperSize="9" scale="85" orientation="landscape" r:id="rId1"/>
  <headerFooter alignWithMargins="0"/>
  <rowBreaks count="1" manualBreakCount="1">
    <brk id="47"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4"/>
  <dimension ref="A1:AP41"/>
  <sheetViews>
    <sheetView zoomScale="110" zoomScaleNormal="110" zoomScaleSheetLayoutView="100" workbookViewId="0">
      <pane xSplit="1" ySplit="8" topLeftCell="O32" activePane="bottomRight" state="frozen"/>
      <selection activeCell="AE66" sqref="AE66:AE67"/>
      <selection pane="topRight" activeCell="AE66" sqref="AE66:AE67"/>
      <selection pane="bottomLeft" activeCell="AE66" sqref="AE66:AE67"/>
      <selection pane="bottomRight"/>
    </sheetView>
  </sheetViews>
  <sheetFormatPr defaultColWidth="9.140625" defaultRowHeight="11.25" customHeight="1"/>
  <cols>
    <col min="1" max="1" width="24.85546875" style="2" customWidth="1"/>
    <col min="2" max="29" width="4.7109375" style="2" customWidth="1"/>
    <col min="30" max="30" width="1.140625" style="2" customWidth="1"/>
    <col min="31" max="35" width="4.5703125" style="2" customWidth="1"/>
    <col min="36" max="36" width="1.42578125" style="2" customWidth="1"/>
    <col min="37" max="38" width="4.5703125" style="2" customWidth="1"/>
    <col min="39" max="41" width="5.28515625" style="2" customWidth="1"/>
    <col min="42" max="16384" width="9.140625" style="2"/>
  </cols>
  <sheetData>
    <row r="1" spans="1:42" ht="11.25" customHeight="1">
      <c r="A1" s="3" t="s">
        <v>727</v>
      </c>
      <c r="B1" s="3"/>
      <c r="C1" s="3"/>
      <c r="D1" s="3"/>
      <c r="E1" s="3"/>
      <c r="F1" s="3"/>
      <c r="G1" s="3"/>
      <c r="H1" s="3"/>
      <c r="I1" s="3"/>
      <c r="J1" s="3"/>
      <c r="K1" s="3"/>
      <c r="L1" s="3"/>
      <c r="M1" s="3"/>
      <c r="AD1" s="3"/>
    </row>
    <row r="2" spans="1:42" ht="11.25" hidden="1" customHeight="1">
      <c r="A2" s="3" t="s">
        <v>302</v>
      </c>
      <c r="B2" s="3"/>
      <c r="C2" s="3"/>
      <c r="D2" s="3"/>
      <c r="E2" s="3"/>
      <c r="F2" s="3"/>
      <c r="G2" s="3"/>
      <c r="H2" s="3"/>
      <c r="I2" s="3"/>
      <c r="J2" s="3"/>
      <c r="K2" s="3"/>
      <c r="L2" s="3"/>
      <c r="M2" s="3"/>
      <c r="AD2" s="3"/>
    </row>
    <row r="3" spans="1:42" ht="11.25" customHeight="1">
      <c r="A3" s="7" t="s">
        <v>728</v>
      </c>
      <c r="B3" s="3"/>
      <c r="C3" s="3"/>
      <c r="D3" s="3"/>
      <c r="E3" s="3"/>
      <c r="F3" s="3"/>
      <c r="G3" s="3"/>
      <c r="H3" s="3"/>
      <c r="I3" s="3"/>
      <c r="J3" s="3"/>
      <c r="K3" s="3"/>
      <c r="L3" s="3"/>
      <c r="M3" s="3"/>
      <c r="AD3" s="3"/>
    </row>
    <row r="4" spans="1:42" ht="11.25" hidden="1" customHeight="1">
      <c r="A4" s="7" t="s">
        <v>302</v>
      </c>
      <c r="B4" s="3"/>
      <c r="C4" s="3"/>
      <c r="D4" s="3"/>
      <c r="E4" s="3"/>
      <c r="F4" s="3"/>
      <c r="G4" s="3"/>
      <c r="H4" s="3"/>
      <c r="I4" s="3"/>
      <c r="J4" s="3"/>
      <c r="K4" s="3"/>
      <c r="L4" s="3"/>
      <c r="M4" s="3"/>
      <c r="AD4" s="3"/>
    </row>
    <row r="5" spans="1:42" ht="11.25" customHeight="1">
      <c r="A5" s="8"/>
      <c r="B5" s="4"/>
      <c r="C5" s="4"/>
      <c r="D5" s="4"/>
      <c r="E5" s="4"/>
      <c r="F5" s="4"/>
      <c r="G5" s="4"/>
      <c r="H5" s="4"/>
      <c r="I5" s="4"/>
      <c r="J5" s="4"/>
      <c r="K5" s="4"/>
      <c r="L5" s="3"/>
      <c r="M5" s="3"/>
      <c r="AD5" s="4"/>
      <c r="AE5" s="1"/>
      <c r="AF5" s="1"/>
      <c r="AG5" s="1"/>
      <c r="AH5" s="1"/>
      <c r="AI5" s="1"/>
      <c r="AJ5" s="1"/>
    </row>
    <row r="6" spans="1:42" ht="11.25" customHeight="1">
      <c r="A6" s="3" t="s">
        <v>20</v>
      </c>
      <c r="B6" s="3"/>
      <c r="C6" s="3"/>
      <c r="D6" s="3"/>
      <c r="E6" s="3"/>
      <c r="F6" s="3"/>
      <c r="G6" s="3"/>
      <c r="H6" s="3"/>
      <c r="I6" s="3"/>
      <c r="J6" s="3"/>
      <c r="K6" s="3"/>
      <c r="L6" s="25"/>
      <c r="M6" s="25"/>
      <c r="N6" s="26"/>
      <c r="O6" s="26"/>
      <c r="P6" s="26"/>
      <c r="Q6" s="26"/>
      <c r="R6" s="26"/>
      <c r="S6" s="26"/>
      <c r="T6" s="26"/>
      <c r="U6" s="26"/>
      <c r="V6" s="26"/>
      <c r="W6" s="26"/>
      <c r="X6" s="26"/>
      <c r="Y6" s="26"/>
      <c r="Z6" s="26"/>
      <c r="AA6" s="26"/>
      <c r="AB6" s="26"/>
      <c r="AC6" s="26"/>
      <c r="AD6" s="3"/>
      <c r="AK6" s="26"/>
      <c r="AL6" s="26"/>
      <c r="AM6" s="26"/>
      <c r="AN6" s="26"/>
      <c r="AO6" s="26"/>
    </row>
    <row r="7" spans="1:42" ht="11.25" customHeight="1">
      <c r="A7" s="8" t="s">
        <v>87</v>
      </c>
      <c r="B7" s="4">
        <v>1985</v>
      </c>
      <c r="C7" s="4">
        <v>1986</v>
      </c>
      <c r="D7" s="4">
        <v>1987</v>
      </c>
      <c r="E7" s="4">
        <v>1988</v>
      </c>
      <c r="F7" s="4">
        <v>1989</v>
      </c>
      <c r="G7" s="4">
        <v>1990</v>
      </c>
      <c r="H7" s="4">
        <v>1991</v>
      </c>
      <c r="I7" s="4">
        <v>1992</v>
      </c>
      <c r="J7" s="4">
        <v>1993</v>
      </c>
      <c r="K7" s="4">
        <v>1994</v>
      </c>
      <c r="L7" s="4">
        <v>1995</v>
      </c>
      <c r="M7" s="4">
        <v>1996</v>
      </c>
      <c r="N7" s="4">
        <v>1997</v>
      </c>
      <c r="O7" s="4">
        <v>1998</v>
      </c>
      <c r="P7" s="4">
        <v>1999</v>
      </c>
      <c r="Q7" s="4">
        <v>2000</v>
      </c>
      <c r="R7" s="4">
        <v>2001</v>
      </c>
      <c r="S7" s="4">
        <v>2002</v>
      </c>
      <c r="T7" s="4">
        <v>2003</v>
      </c>
      <c r="U7" s="4">
        <v>2004</v>
      </c>
      <c r="V7" s="4">
        <v>2005</v>
      </c>
      <c r="W7" s="4">
        <v>2006</v>
      </c>
      <c r="X7" s="4">
        <v>2007</v>
      </c>
      <c r="Y7" s="4">
        <v>2008</v>
      </c>
      <c r="Z7" s="4">
        <v>2009</v>
      </c>
      <c r="AA7" s="4">
        <v>2010</v>
      </c>
      <c r="AB7" s="4">
        <v>2011</v>
      </c>
      <c r="AC7" s="4">
        <v>2012</v>
      </c>
      <c r="AD7" s="8"/>
      <c r="AE7" s="4">
        <v>2013</v>
      </c>
      <c r="AF7" s="4">
        <v>2014</v>
      </c>
      <c r="AG7" s="4">
        <v>2015</v>
      </c>
      <c r="AH7" s="4">
        <v>2016</v>
      </c>
      <c r="AI7" s="4">
        <v>2017</v>
      </c>
      <c r="AJ7" s="1"/>
      <c r="AK7" s="4">
        <v>2018</v>
      </c>
      <c r="AL7" s="4">
        <v>2019</v>
      </c>
      <c r="AM7" s="4">
        <v>2020</v>
      </c>
      <c r="AN7" s="4">
        <v>2021</v>
      </c>
      <c r="AO7" s="4">
        <v>2022</v>
      </c>
    </row>
    <row r="8" spans="1:42" ht="11.25" customHeight="1">
      <c r="AD8" s="3"/>
    </row>
    <row r="9" spans="1:42" s="3" customFormat="1" ht="11.25" customHeight="1">
      <c r="A9" s="3" t="s">
        <v>158</v>
      </c>
      <c r="B9" s="28">
        <f>100000*'6.3'!B9/'Befolkning SE'!B3</f>
        <v>9.6672237683532192</v>
      </c>
      <c r="C9" s="28">
        <f>100000*'6.3'!C9/'Befolkning SE'!C3</f>
        <v>10.069778554354434</v>
      </c>
      <c r="D9" s="28">
        <f>100000*'6.3'!D9/'Befolkning SE'!D3</f>
        <v>9.3533662551225127</v>
      </c>
      <c r="E9" s="28">
        <v>9.6111923931372534</v>
      </c>
      <c r="F9" s="28">
        <v>10.601573630039793</v>
      </c>
      <c r="G9" s="28">
        <v>8.9865353297720887</v>
      </c>
      <c r="H9" s="28">
        <v>8.6185763985896084</v>
      </c>
      <c r="I9" s="28">
        <v>8.7321544502982213</v>
      </c>
      <c r="J9" s="28">
        <v>7.2268967716697414</v>
      </c>
      <c r="K9" s="28">
        <v>6.6807457617813935</v>
      </c>
      <c r="L9" s="28">
        <v>6.4724215999645152</v>
      </c>
      <c r="M9" s="28">
        <v>6.0715705886789069</v>
      </c>
      <c r="N9" s="28">
        <v>6.1146352834800304</v>
      </c>
      <c r="O9" s="28">
        <v>5.997071260792187</v>
      </c>
      <c r="P9" s="28">
        <v>6.5452219541188965</v>
      </c>
      <c r="Q9" s="28">
        <v>6.6533135077349552</v>
      </c>
      <c r="R9" s="28">
        <v>6.5438503072354557</v>
      </c>
      <c r="S9" s="28">
        <v>6.2634300242886871</v>
      </c>
      <c r="T9" s="28">
        <v>5.8937104416717636</v>
      </c>
      <c r="U9" s="28">
        <v>5.3265910527474558</v>
      </c>
      <c r="V9" s="28">
        <v>4.8630864329614694</v>
      </c>
      <c r="W9" s="28">
        <v>4.8829962767427713</v>
      </c>
      <c r="X9" s="28">
        <v>5.1290835699771975</v>
      </c>
      <c r="Y9" s="28">
        <v>4.2889489773881637</v>
      </c>
      <c r="Z9" s="28">
        <v>3.8326965846819321</v>
      </c>
      <c r="AA9" s="28">
        <v>2.825107773613281</v>
      </c>
      <c r="AB9" s="28">
        <v>3.3639658098747689</v>
      </c>
      <c r="AC9" s="28">
        <v>2.9824528173348113</v>
      </c>
      <c r="AD9" s="2"/>
      <c r="AE9" s="28">
        <v>2.6957352638668621</v>
      </c>
      <c r="AF9" s="28">
        <v>2.7699822156882559</v>
      </c>
      <c r="AG9" s="28">
        <v>2.6291701658823654</v>
      </c>
      <c r="AH9" s="28">
        <v>2.7013093246296478</v>
      </c>
      <c r="AI9" s="28">
        <v>2.4900590321851985</v>
      </c>
      <c r="AJ9" s="28"/>
      <c r="AK9" s="28">
        <v>3.1670981512064542</v>
      </c>
      <c r="AL9" s="28">
        <v>2.1398992543177311</v>
      </c>
      <c r="AM9" s="28">
        <v>1.9654514107172019</v>
      </c>
      <c r="AN9" s="28">
        <v>2.0091221800774295</v>
      </c>
      <c r="AO9" s="28">
        <v>2.1574755673020225</v>
      </c>
      <c r="AP9" s="393"/>
    </row>
    <row r="10" spans="1:42" s="3" customFormat="1" ht="11.25" customHeight="1">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
      <c r="AE10" s="27"/>
      <c r="AF10" s="27"/>
      <c r="AG10" s="27"/>
      <c r="AH10" s="27"/>
      <c r="AI10" s="27"/>
      <c r="AJ10" s="27"/>
      <c r="AK10" s="27"/>
      <c r="AL10" s="27"/>
      <c r="AM10" s="293"/>
      <c r="AN10" s="293"/>
      <c r="AO10" s="293"/>
      <c r="AP10" s="393"/>
    </row>
    <row r="11" spans="1:42" ht="11.25" customHeight="1">
      <c r="A11" s="2" t="s">
        <v>159</v>
      </c>
      <c r="B11" s="27">
        <f>100000*'6.3'!B11/'Befolkning SE'!B5</f>
        <v>3.4214049429163929</v>
      </c>
      <c r="C11" s="27">
        <f>100000*'6.3'!C11/'Befolkning SE'!C5</f>
        <v>5.3347291495249269</v>
      </c>
      <c r="D11" s="27">
        <f>100000*'6.3'!D11/'Befolkning SE'!D5</f>
        <v>5.2298747880811156</v>
      </c>
      <c r="E11" s="27">
        <v>5.3183660495300664</v>
      </c>
      <c r="F11" s="27">
        <v>5.8295405524318085</v>
      </c>
      <c r="G11" s="27">
        <v>5.1167439965059947</v>
      </c>
      <c r="H11" s="27">
        <v>4.2308573348862595</v>
      </c>
      <c r="I11" s="27">
        <v>3.4135006946773343</v>
      </c>
      <c r="J11" s="27">
        <v>4.3884879286930012</v>
      </c>
      <c r="K11" s="27">
        <v>2.9850711324891632</v>
      </c>
      <c r="L11" s="27">
        <v>3.1290634365460703</v>
      </c>
      <c r="M11" s="27">
        <v>2.235815470696485</v>
      </c>
      <c r="N11" s="27">
        <v>2.4391295370645585</v>
      </c>
      <c r="O11" s="27">
        <v>2.9717848652043242</v>
      </c>
      <c r="P11" s="27">
        <v>2.7171245945800573</v>
      </c>
      <c r="Q11" s="27">
        <v>3.6748372376193634</v>
      </c>
      <c r="R11" s="27">
        <v>3.643518181155724</v>
      </c>
      <c r="S11" s="27">
        <v>3.458586400081709</v>
      </c>
      <c r="T11" s="27">
        <v>3.1705565992717393</v>
      </c>
      <c r="U11" s="27">
        <v>3.0968017512947834</v>
      </c>
      <c r="V11" s="27">
        <v>2.116463706615801</v>
      </c>
      <c r="W11" s="27">
        <v>2.4503363738358295</v>
      </c>
      <c r="X11" s="27">
        <v>2.7186234942416476</v>
      </c>
      <c r="Y11" s="27">
        <v>2.2208056174268638</v>
      </c>
      <c r="Z11" s="27">
        <v>1.6838501928008471</v>
      </c>
      <c r="AA11" s="27">
        <v>1.6063529800038261</v>
      </c>
      <c r="AB11" s="27">
        <v>1.6734617181288021</v>
      </c>
      <c r="AC11" s="27">
        <v>1.4574476987841125</v>
      </c>
      <c r="AD11" s="15"/>
      <c r="AE11" s="27">
        <v>1.0170861222297116</v>
      </c>
      <c r="AF11" s="27">
        <v>1.5923248124241371</v>
      </c>
      <c r="AG11" s="27">
        <v>0.62739783610486333</v>
      </c>
      <c r="AH11" s="27">
        <v>1.1458489418525732</v>
      </c>
      <c r="AI11" s="27">
        <v>1.7763197514192144</v>
      </c>
      <c r="AJ11" s="27"/>
      <c r="AK11" s="27">
        <v>1.2797957787216034</v>
      </c>
      <c r="AL11" s="27">
        <v>0.92550485237987268</v>
      </c>
      <c r="AM11" s="27">
        <v>0.5434805329453718</v>
      </c>
      <c r="AN11" s="27">
        <v>0.91092065508444864</v>
      </c>
      <c r="AO11" s="27">
        <v>0.6967136019396506</v>
      </c>
      <c r="AP11" s="393"/>
    </row>
    <row r="12" spans="1:42" s="11" customFormat="1" ht="22.5" customHeight="1">
      <c r="A12" s="153" t="s">
        <v>559</v>
      </c>
      <c r="B12" s="150">
        <f>100000*'6.3'!B12/'Befolkning SE'!B6</f>
        <v>2.4278105700802697</v>
      </c>
      <c r="C12" s="150">
        <f>100000*'6.3'!C12/'Befolkning SE'!C6</f>
        <v>3.6187250929936958</v>
      </c>
      <c r="D12" s="150">
        <f>100000*'6.3'!D12/'Befolkning SE'!D6</f>
        <v>3.8991616802387488</v>
      </c>
      <c r="E12" s="150">
        <v>4.3316877898683313</v>
      </c>
      <c r="F12" s="150">
        <v>5.0581162682408314</v>
      </c>
      <c r="G12" s="150">
        <v>2.9653704044172158</v>
      </c>
      <c r="H12" s="150">
        <v>3.238322902008349</v>
      </c>
      <c r="I12" s="150">
        <v>3.3597438414434628</v>
      </c>
      <c r="J12" s="150">
        <v>3.463433359212877</v>
      </c>
      <c r="K12" s="150">
        <v>1.9896905604816189</v>
      </c>
      <c r="L12" s="150">
        <v>2.8124687991742592</v>
      </c>
      <c r="M12" s="150">
        <v>1.531048266992548</v>
      </c>
      <c r="N12" s="150">
        <v>2.3372870147207836</v>
      </c>
      <c r="O12" s="150">
        <v>2.309428036184662</v>
      </c>
      <c r="P12" s="150">
        <v>2.2858587366193226</v>
      </c>
      <c r="Q12" s="150">
        <v>2.6654299071897305</v>
      </c>
      <c r="R12" s="150">
        <v>2.1193512665773007</v>
      </c>
      <c r="S12" s="150">
        <v>2.3742066192880547</v>
      </c>
      <c r="T12" s="150">
        <v>1.5753799619545739</v>
      </c>
      <c r="U12" s="150">
        <v>1.5685372344597173</v>
      </c>
      <c r="V12" s="150">
        <v>1.1672576448890974</v>
      </c>
      <c r="W12" s="150">
        <v>0.89412876731576152</v>
      </c>
      <c r="X12" s="150">
        <v>2.012166059034437</v>
      </c>
      <c r="Y12" s="150">
        <v>0.98750802350269096</v>
      </c>
      <c r="Z12" s="150">
        <v>1.0850995337689002</v>
      </c>
      <c r="AA12" s="150">
        <v>1.416642957572724</v>
      </c>
      <c r="AB12" s="150">
        <v>1.2726708965619373</v>
      </c>
      <c r="AC12" s="150">
        <v>0.68086265298132731</v>
      </c>
      <c r="AD12" s="151"/>
      <c r="AE12" s="150">
        <v>0.66837473543500059</v>
      </c>
      <c r="AF12" s="150">
        <v>0.87720356276227018</v>
      </c>
      <c r="AG12" s="150">
        <v>0.43312730910996672</v>
      </c>
      <c r="AH12" s="150">
        <v>0.42752445172661097</v>
      </c>
      <c r="AI12" s="150">
        <v>1.3687654051914113</v>
      </c>
      <c r="AJ12" s="145" t="s">
        <v>553</v>
      </c>
      <c r="AK12" s="150">
        <v>0.83146772761948706</v>
      </c>
      <c r="AL12" s="150">
        <v>0.6159702609558011</v>
      </c>
      <c r="AM12" s="150">
        <v>0.41002469373718031</v>
      </c>
      <c r="AN12" s="150">
        <v>0.51084524454161861</v>
      </c>
      <c r="AO12" s="150">
        <v>0.71084175850065201</v>
      </c>
      <c r="AP12" s="393"/>
    </row>
    <row r="13" spans="1:42" ht="11.25" customHeight="1">
      <c r="A13" s="2" t="s">
        <v>160</v>
      </c>
      <c r="B13" s="27">
        <f>100000*'6.3'!B13/'Befolkning SE'!B7</f>
        <v>5.9558788494830299</v>
      </c>
      <c r="C13" s="27">
        <f>100000*'6.3'!C13/'Befolkning SE'!C7</f>
        <v>10.590810314664742</v>
      </c>
      <c r="D13" s="27">
        <f>100000*'6.3'!D13/'Befolkning SE'!D7</f>
        <v>8.1477774027213581</v>
      </c>
      <c r="E13" s="27">
        <v>13.436938527925797</v>
      </c>
      <c r="F13" s="27">
        <v>12.087422281652048</v>
      </c>
      <c r="G13" s="27">
        <v>13.763088883515911</v>
      </c>
      <c r="H13" s="27">
        <v>8.7617462160208532</v>
      </c>
      <c r="I13" s="27">
        <v>12.562363159972723</v>
      </c>
      <c r="J13" s="27">
        <v>7.7736867769587921</v>
      </c>
      <c r="K13" s="27">
        <v>5.5818756497652124</v>
      </c>
      <c r="L13" s="27">
        <v>6.5863593032325154</v>
      </c>
      <c r="M13" s="27">
        <v>7.6084287557106443</v>
      </c>
      <c r="N13" s="27">
        <v>3.4426607636510105</v>
      </c>
      <c r="O13" s="27">
        <v>5.1473338526421264</v>
      </c>
      <c r="P13" s="27">
        <v>6.8395944120513654</v>
      </c>
      <c r="Q13" s="27">
        <v>6.4582795143373808</v>
      </c>
      <c r="R13" s="27">
        <v>3.7083610055726552</v>
      </c>
      <c r="S13" s="27">
        <v>7.0315246689323798</v>
      </c>
      <c r="T13" s="27">
        <v>5.324547829414799</v>
      </c>
      <c r="U13" s="27">
        <v>3.9661030393569625</v>
      </c>
      <c r="V13" s="27">
        <v>6.2424638676334823</v>
      </c>
      <c r="W13" s="27">
        <v>3.7508791122919436</v>
      </c>
      <c r="X13" s="27">
        <v>6.1867788535898782</v>
      </c>
      <c r="Y13" s="27">
        <v>3.36198149076372</v>
      </c>
      <c r="Z13" s="27">
        <v>3.9168660251040981</v>
      </c>
      <c r="AA13" s="27">
        <v>5.3590248956478765</v>
      </c>
      <c r="AB13" s="27">
        <v>2.3624605026134717</v>
      </c>
      <c r="AC13" s="27">
        <v>3.2165905894256048</v>
      </c>
      <c r="AD13" s="15"/>
      <c r="AE13" s="27">
        <v>3.7628697381332112</v>
      </c>
      <c r="AF13" s="27">
        <v>0.85974173358323158</v>
      </c>
      <c r="AG13" s="27">
        <v>2.2588405371522797</v>
      </c>
      <c r="AH13" s="27">
        <v>1.1068895573271937</v>
      </c>
      <c r="AI13" s="27">
        <v>1.3551200500852369</v>
      </c>
      <c r="AJ13" s="27"/>
      <c r="AK13" s="27">
        <v>3.1884874347024343</v>
      </c>
      <c r="AL13" s="27">
        <v>3.9091716986393474</v>
      </c>
      <c r="AM13" s="27">
        <v>2.0597640540276112</v>
      </c>
      <c r="AN13" s="27">
        <v>1.5188873643760157</v>
      </c>
      <c r="AO13" s="27">
        <v>1.4974468531154383</v>
      </c>
      <c r="AP13" s="393"/>
    </row>
    <row r="14" spans="1:42" ht="11.25" customHeight="1">
      <c r="A14" s="2" t="s">
        <v>161</v>
      </c>
      <c r="B14" s="27">
        <f>100000*'6.3'!B14/'Befolkning SE'!B8</f>
        <v>10.01197432128826</v>
      </c>
      <c r="C14" s="27">
        <f>100000*'6.3'!C14/'Befolkning SE'!C8</f>
        <v>12.826730907210626</v>
      </c>
      <c r="D14" s="27">
        <f>100000*'6.3'!D14/'Befolkning SE'!D8</f>
        <v>7.1978982137215937</v>
      </c>
      <c r="E14" s="27">
        <v>10.34113824113148</v>
      </c>
      <c r="F14" s="27">
        <v>11.840718652684094</v>
      </c>
      <c r="G14" s="27">
        <v>13.691342377442927</v>
      </c>
      <c r="H14" s="27">
        <v>5.8407120996191857</v>
      </c>
      <c r="I14" s="27">
        <v>9.3074482854904641</v>
      </c>
      <c r="J14" s="27">
        <v>5.0154514485009587</v>
      </c>
      <c r="K14" s="27">
        <v>8.8532023572613578</v>
      </c>
      <c r="L14" s="27">
        <v>6.9578662543486667</v>
      </c>
      <c r="M14" s="27">
        <v>10.101677266952363</v>
      </c>
      <c r="N14" s="27">
        <v>8.5646435940358945</v>
      </c>
      <c r="O14" s="27">
        <v>4.6825796331198859</v>
      </c>
      <c r="P14" s="27">
        <v>5.8618937824846613</v>
      </c>
      <c r="Q14" s="27">
        <v>4.2963211773482328</v>
      </c>
      <c r="R14" s="27">
        <v>11.663167716351762</v>
      </c>
      <c r="S14" s="27">
        <v>8.4940117217361752</v>
      </c>
      <c r="T14" s="27">
        <v>4.6086488977648052</v>
      </c>
      <c r="U14" s="27">
        <v>3.8303903167732791</v>
      </c>
      <c r="V14" s="27">
        <v>5.7274862063040528</v>
      </c>
      <c r="W14" s="27">
        <v>4.9411058194824005</v>
      </c>
      <c r="X14" s="27">
        <v>2.6396168784644973</v>
      </c>
      <c r="Y14" s="27">
        <v>5.6069735799404912</v>
      </c>
      <c r="Z14" s="27">
        <v>2.9733918595964366</v>
      </c>
      <c r="AA14" s="27">
        <v>2.9548862738145365</v>
      </c>
      <c r="AB14" s="27">
        <v>3.6688765533106107</v>
      </c>
      <c r="AC14" s="27">
        <v>4.3680361673394659</v>
      </c>
      <c r="AD14" s="15"/>
      <c r="AE14" s="27">
        <v>5.404061692768285</v>
      </c>
      <c r="AF14" s="27">
        <v>3.9192492143686803</v>
      </c>
      <c r="AG14" s="27">
        <v>2.4672907737423868</v>
      </c>
      <c r="AH14" s="27">
        <v>2.4297372065658442</v>
      </c>
      <c r="AI14" s="27">
        <v>3.4324039527563919</v>
      </c>
      <c r="AJ14" s="27"/>
      <c r="AK14" s="27">
        <v>3.7326727633655135</v>
      </c>
      <c r="AL14" s="27">
        <v>2.6887141224709281</v>
      </c>
      <c r="AM14" s="27">
        <v>1.6700011022007275</v>
      </c>
      <c r="AN14" s="27">
        <v>2.9820974748261273</v>
      </c>
      <c r="AO14" s="27">
        <v>3.6355704209990547</v>
      </c>
      <c r="AP14" s="393"/>
    </row>
    <row r="15" spans="1:42" ht="11.25" customHeight="1">
      <c r="A15" s="2" t="s">
        <v>162</v>
      </c>
      <c r="B15" s="27">
        <f>100000*'6.3'!B15/'Befolkning SE'!B9</f>
        <v>9.9089142116696518</v>
      </c>
      <c r="C15" s="27">
        <f>100000*'6.3'!C15/'Befolkning SE'!C9</f>
        <v>7.5996889194002328</v>
      </c>
      <c r="D15" s="27">
        <f>100000*'6.3'!D15/'Befolkning SE'!D9</f>
        <v>8.3421811011679061</v>
      </c>
      <c r="E15" s="27">
        <v>7.3062765954766586</v>
      </c>
      <c r="F15" s="27">
        <v>8.7608196122210931</v>
      </c>
      <c r="G15" s="27">
        <v>7.9402299192825998</v>
      </c>
      <c r="H15" s="27">
        <v>8.3723220881556273</v>
      </c>
      <c r="I15" s="27">
        <v>9.5525488159738217</v>
      </c>
      <c r="J15" s="27">
        <v>5.3500384230032196</v>
      </c>
      <c r="K15" s="27">
        <v>5.7747417607668856</v>
      </c>
      <c r="L15" s="27">
        <v>5.0427069250773817</v>
      </c>
      <c r="M15" s="27">
        <v>2.8869818769712672</v>
      </c>
      <c r="N15" s="27">
        <v>5.3093927985326772</v>
      </c>
      <c r="O15" s="27">
        <v>2.6672421443656935</v>
      </c>
      <c r="P15" s="27">
        <v>7.293591364387825</v>
      </c>
      <c r="Q15" s="27">
        <v>5.1052036611603402</v>
      </c>
      <c r="R15" s="27">
        <v>6.7901339353918759</v>
      </c>
      <c r="S15" s="27">
        <v>5.0793589365273633</v>
      </c>
      <c r="T15" s="27">
        <v>3.8563788120907119</v>
      </c>
      <c r="U15" s="27">
        <v>2.1635135459987018</v>
      </c>
      <c r="V15" s="27">
        <v>3.3629351698162155</v>
      </c>
      <c r="W15" s="27">
        <v>3.8280625696827015</v>
      </c>
      <c r="X15" s="27">
        <v>5.2280250660038163</v>
      </c>
      <c r="Y15" s="27">
        <v>4.962556330922161</v>
      </c>
      <c r="Z15" s="27">
        <v>4.2144104742148318</v>
      </c>
      <c r="AA15" s="27">
        <v>3.0257749475144422</v>
      </c>
      <c r="AB15" s="27">
        <v>3.7116511047961493</v>
      </c>
      <c r="AC15" s="27">
        <v>2.0747653209892483</v>
      </c>
      <c r="AD15" s="15"/>
      <c r="AE15" s="27">
        <v>2.9690668907931519</v>
      </c>
      <c r="AF15" s="27">
        <v>2.9404779407606791</v>
      </c>
      <c r="AG15" s="27">
        <v>1.3463147998142087</v>
      </c>
      <c r="AH15" s="27">
        <v>2.6542506718572012</v>
      </c>
      <c r="AI15" s="27">
        <v>1.7486491685173204</v>
      </c>
      <c r="AJ15" s="27"/>
      <c r="AK15" s="27">
        <v>1.083228801753964</v>
      </c>
      <c r="AL15" s="27">
        <v>2.7927260228359057</v>
      </c>
      <c r="AM15" s="27">
        <v>2.7827844112698488</v>
      </c>
      <c r="AN15" s="27">
        <v>1.4903002742152505</v>
      </c>
      <c r="AO15" s="27">
        <v>2.7547508857583618</v>
      </c>
      <c r="AP15" s="393"/>
    </row>
    <row r="16" spans="1:42" ht="11.25" customHeight="1">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15"/>
      <c r="AE16" s="27"/>
      <c r="AF16" s="27"/>
      <c r="AG16" s="27"/>
      <c r="AH16" s="27"/>
      <c r="AI16" s="27"/>
      <c r="AJ16" s="27"/>
      <c r="AK16" s="27"/>
      <c r="AL16" s="27"/>
      <c r="AM16" s="27"/>
      <c r="AN16" s="27"/>
      <c r="AP16" s="393"/>
    </row>
    <row r="17" spans="1:42" ht="11.25" customHeight="1">
      <c r="A17" s="2" t="s">
        <v>163</v>
      </c>
      <c r="B17" s="27">
        <f>100000*'6.3'!B17/'Befolkning SE'!B11</f>
        <v>11.689440012637233</v>
      </c>
      <c r="C17" s="27">
        <f>100000*'6.3'!C17/'Befolkning SE'!C11</f>
        <v>11.348877091661098</v>
      </c>
      <c r="D17" s="27">
        <f>100000*'6.3'!D17/'Befolkning SE'!D11</f>
        <v>9.1079257798268873</v>
      </c>
      <c r="E17" s="27">
        <v>10.617070375563252</v>
      </c>
      <c r="F17" s="27">
        <v>11.45280361537152</v>
      </c>
      <c r="G17" s="27">
        <v>10.456294227818049</v>
      </c>
      <c r="H17" s="27">
        <v>12.245410267164239</v>
      </c>
      <c r="I17" s="27">
        <v>12.849852532644745</v>
      </c>
      <c r="J17" s="27">
        <v>8.8436203952183465</v>
      </c>
      <c r="K17" s="27">
        <v>9.1073022349319679</v>
      </c>
      <c r="L17" s="27">
        <v>5.1578452343027053</v>
      </c>
      <c r="M17" s="27">
        <v>5.1714801993149306</v>
      </c>
      <c r="N17" s="27">
        <v>3.352963410024751</v>
      </c>
      <c r="O17" s="27">
        <v>5.7916411377221779</v>
      </c>
      <c r="P17" s="27">
        <v>7.9446077502704222</v>
      </c>
      <c r="Q17" s="27">
        <v>8.8460752404454759</v>
      </c>
      <c r="R17" s="27">
        <v>9.151251891258724</v>
      </c>
      <c r="S17" s="27">
        <v>7.6226251711279351</v>
      </c>
      <c r="T17" s="27">
        <v>5.1725344506007751</v>
      </c>
      <c r="U17" s="27">
        <v>10.325025736645035</v>
      </c>
      <c r="V17" s="27">
        <v>6.0573204231644047</v>
      </c>
      <c r="W17" s="27">
        <v>8.4454619215235613</v>
      </c>
      <c r="X17" s="27">
        <v>4.7960193039776984</v>
      </c>
      <c r="Y17" s="27">
        <v>2.6845957893606487</v>
      </c>
      <c r="Z17" s="27">
        <v>3.8685410243896632</v>
      </c>
      <c r="AA17" s="27">
        <v>2.6716854773114531</v>
      </c>
      <c r="AB17" s="27">
        <v>3.8473376423514929</v>
      </c>
      <c r="AC17" s="27">
        <v>3.5386121563122943</v>
      </c>
      <c r="AD17" s="15"/>
      <c r="AE17" s="27">
        <v>1.172212697994051</v>
      </c>
      <c r="AF17" s="27">
        <v>2.3238115156479657</v>
      </c>
      <c r="AG17" s="27">
        <v>3.7373827396165447</v>
      </c>
      <c r="AH17" s="27">
        <v>5.1029809913958069</v>
      </c>
      <c r="AI17" s="27">
        <v>3.0791883259572779</v>
      </c>
      <c r="AJ17" s="27"/>
      <c r="AK17" s="27">
        <v>4.7114252061248525</v>
      </c>
      <c r="AL17" s="27">
        <v>2.4752543323826521</v>
      </c>
      <c r="AM17" s="27">
        <v>1.3698254842333086</v>
      </c>
      <c r="AN17" s="27">
        <v>2.724320554453719</v>
      </c>
      <c r="AO17" s="27">
        <v>3.521956690769493</v>
      </c>
      <c r="AP17" s="393"/>
    </row>
    <row r="18" spans="1:42" ht="11.25" customHeight="1">
      <c r="A18" s="2" t="s">
        <v>164</v>
      </c>
      <c r="B18" s="27">
        <f>100000*'6.3'!B18/'Befolkning SE'!B12</f>
        <v>13.79532338537236</v>
      </c>
      <c r="C18" s="27">
        <f>100000*'6.3'!C18/'Befolkning SE'!C12</f>
        <v>8.6279788096840431</v>
      </c>
      <c r="D18" s="27">
        <f>100000*'6.3'!D18/'Befolkning SE'!D12</f>
        <v>9.763605871947437</v>
      </c>
      <c r="E18" s="27">
        <v>15.391017346246587</v>
      </c>
      <c r="F18" s="27">
        <v>20.386320778757455</v>
      </c>
      <c r="G18" s="27">
        <v>11.805578979323371</v>
      </c>
      <c r="H18" s="27">
        <v>13.996819922513605</v>
      </c>
      <c r="I18" s="27">
        <v>11.175619269002743</v>
      </c>
      <c r="J18" s="27">
        <v>9.4628970937773094</v>
      </c>
      <c r="K18" s="27">
        <v>11.618450098756826</v>
      </c>
      <c r="L18" s="27">
        <v>6.6527328872306333</v>
      </c>
      <c r="M18" s="27">
        <v>6.122846567031254</v>
      </c>
      <c r="N18" s="27">
        <v>12.847654744415459</v>
      </c>
      <c r="O18" s="27">
        <v>11.231033592021474</v>
      </c>
      <c r="P18" s="27">
        <v>8.467448306228091</v>
      </c>
      <c r="Q18" s="27">
        <v>10.190275080814542</v>
      </c>
      <c r="R18" s="27">
        <v>6.2294005051477503</v>
      </c>
      <c r="S18" s="27">
        <v>7.3455457740510122</v>
      </c>
      <c r="T18" s="27">
        <v>7.8896352734322166</v>
      </c>
      <c r="U18" s="27">
        <v>3.9262977816417535</v>
      </c>
      <c r="V18" s="27">
        <v>6.1644334605448234</v>
      </c>
      <c r="W18" s="27">
        <v>6.6802126534361346</v>
      </c>
      <c r="X18" s="27">
        <v>10.509605226039483</v>
      </c>
      <c r="Y18" s="27">
        <v>5.4877513390113268</v>
      </c>
      <c r="Z18" s="27">
        <v>6.0056125178803468</v>
      </c>
      <c r="AA18" s="27">
        <v>5.436555398499511</v>
      </c>
      <c r="AB18" s="27">
        <v>1.6246601752466776</v>
      </c>
      <c r="AC18" s="27">
        <v>1.6138837035403228</v>
      </c>
      <c r="AD18" s="15"/>
      <c r="AE18" s="27">
        <v>3.2058817243369169</v>
      </c>
      <c r="AF18" s="27">
        <v>4.2299395118649805</v>
      </c>
      <c r="AG18" s="27">
        <v>4.7029560691648076</v>
      </c>
      <c r="AH18" s="27">
        <v>3.5966048050640196</v>
      </c>
      <c r="AI18" s="27">
        <v>4.5565236762033017</v>
      </c>
      <c r="AJ18" s="27"/>
      <c r="AK18" s="27">
        <v>3.5019961377985451</v>
      </c>
      <c r="AL18" s="27">
        <v>4.4671885004640917</v>
      </c>
      <c r="AM18" s="27">
        <v>2.966434790347221</v>
      </c>
      <c r="AN18" s="27">
        <v>3.4425100816366681</v>
      </c>
      <c r="AO18" s="27">
        <v>2.4469620965571242</v>
      </c>
      <c r="AP18" s="393"/>
    </row>
    <row r="19" spans="1:42" ht="11.25" customHeight="1">
      <c r="A19" s="2" t="s">
        <v>165</v>
      </c>
      <c r="B19" s="27">
        <f>100000*'6.3'!B19/'Befolkning SE'!B13</f>
        <v>8.8170092704554612</v>
      </c>
      <c r="C19" s="27">
        <f>100000*'6.3'!C19/'Befolkning SE'!C13</f>
        <v>16.005593533740214</v>
      </c>
      <c r="D19" s="27">
        <f>100000*'6.3'!D19/'Befolkning SE'!D13</f>
        <v>5.8983130824584169</v>
      </c>
      <c r="E19" s="27">
        <v>6.7288807768492855</v>
      </c>
      <c r="F19" s="27">
        <v>6.2613748309428798</v>
      </c>
      <c r="G19" s="27">
        <v>9.5395309868852181</v>
      </c>
      <c r="H19" s="27">
        <v>11.575844519871177</v>
      </c>
      <c r="I19" s="27">
        <v>3.7203611230530109</v>
      </c>
      <c r="J19" s="27">
        <v>6.5971764084971634</v>
      </c>
      <c r="K19" s="27">
        <v>6.5558455606682049</v>
      </c>
      <c r="L19" s="27">
        <v>7.806978617096461</v>
      </c>
      <c r="M19" s="27">
        <v>9.0948176075668883</v>
      </c>
      <c r="N19" s="27">
        <v>8.7441705529646896</v>
      </c>
      <c r="O19" s="27">
        <v>10.499613614218998</v>
      </c>
      <c r="P19" s="27">
        <v>6.3424678965416641</v>
      </c>
      <c r="Q19" s="27">
        <v>8.9213266437544334</v>
      </c>
      <c r="R19" s="27">
        <v>8.9477070435497676</v>
      </c>
      <c r="S19" s="27">
        <v>9.3765849625149702</v>
      </c>
      <c r="T19" s="27">
        <v>5.9603382066193813</v>
      </c>
      <c r="U19" s="27">
        <v>5.9702510917030569</v>
      </c>
      <c r="V19" s="27">
        <v>5.5568854084738231</v>
      </c>
      <c r="W19" s="27">
        <v>5.9886386968722194</v>
      </c>
      <c r="X19" s="27">
        <v>5.1318456682946021</v>
      </c>
      <c r="Y19" s="27">
        <v>5.5699087820323312</v>
      </c>
      <c r="Z19" s="27">
        <v>6.848171752147544</v>
      </c>
      <c r="AA19" s="27">
        <v>2.5691970402850095</v>
      </c>
      <c r="AB19" s="27">
        <v>5.5772448410485218</v>
      </c>
      <c r="AC19" s="27">
        <v>4.7099525579324162</v>
      </c>
      <c r="AD19" s="15"/>
      <c r="AE19" s="27">
        <v>4.2758066309209228</v>
      </c>
      <c r="AF19" s="27">
        <v>2.1222591023692901</v>
      </c>
      <c r="AG19" s="27">
        <v>3.3658842388263164</v>
      </c>
      <c r="AH19" s="27">
        <v>2.0635490567517261</v>
      </c>
      <c r="AI19" s="27">
        <v>3.6955521976217067</v>
      </c>
      <c r="AJ19" s="27"/>
      <c r="AK19" s="27">
        <v>4.4958515551559239</v>
      </c>
      <c r="AL19" s="27">
        <v>3.2593727337173961</v>
      </c>
      <c r="AM19" s="27">
        <v>2.8454127880980447</v>
      </c>
      <c r="AN19" s="27">
        <v>2.0228582987761707</v>
      </c>
      <c r="AO19" s="27">
        <v>5.2480511563878878</v>
      </c>
      <c r="AP19" s="393"/>
    </row>
    <row r="20" spans="1:42" ht="11.25" customHeight="1">
      <c r="A20" s="2" t="s">
        <v>166</v>
      </c>
      <c r="B20" s="27">
        <f>100000*'6.3'!B20/'Befolkning SE'!B14</f>
        <v>5.3434026788258766</v>
      </c>
      <c r="C20" s="27">
        <f>100000*'6.3'!C20/'Befolkning SE'!C14</f>
        <v>17.80183002812689</v>
      </c>
      <c r="D20" s="27">
        <f>100000*'6.3'!D20/'Befolkning SE'!D14</f>
        <v>7.1087099468623931</v>
      </c>
      <c r="E20" s="27">
        <v>19.509426600216376</v>
      </c>
      <c r="F20" s="27">
        <v>5.2779732582688244</v>
      </c>
      <c r="G20" s="27">
        <v>10.506408909434755</v>
      </c>
      <c r="H20" s="27">
        <v>6.9707056096753393</v>
      </c>
      <c r="I20" s="27">
        <v>6.9470978498732157</v>
      </c>
      <c r="J20" s="27">
        <v>8.6578587383768255</v>
      </c>
      <c r="K20" s="27">
        <v>13.736971341243539</v>
      </c>
      <c r="L20" s="27">
        <v>5.1617343427391607</v>
      </c>
      <c r="M20" s="27">
        <v>5.1750012937503236</v>
      </c>
      <c r="N20" s="27">
        <v>6.9214929660327735</v>
      </c>
      <c r="O20" s="27">
        <v>5.2044480682823586</v>
      </c>
      <c r="P20" s="27">
        <v>8.7065542940725784</v>
      </c>
      <c r="Q20" s="27">
        <v>10.468829061469474</v>
      </c>
      <c r="R20" s="27">
        <v>12.192572981258273</v>
      </c>
      <c r="S20" s="27">
        <v>6.9709485718269111</v>
      </c>
      <c r="T20" s="27">
        <v>8.6903623881115841</v>
      </c>
      <c r="U20" s="27">
        <v>1.7342744662770331</v>
      </c>
      <c r="V20" s="27">
        <v>5.2184803785137772</v>
      </c>
      <c r="W20" s="27">
        <v>1.7452920746286891</v>
      </c>
      <c r="X20" s="27">
        <v>8.7531949161443929</v>
      </c>
      <c r="Y20" s="27">
        <v>3.5085257174935092</v>
      </c>
      <c r="Z20" s="27">
        <v>5.2428304293878121</v>
      </c>
      <c r="AA20" s="27">
        <v>3.4922907681293545</v>
      </c>
      <c r="AB20" s="27">
        <v>1.7449570740559783</v>
      </c>
      <c r="AC20" s="27">
        <v>5.2409985849303817</v>
      </c>
      <c r="AD20" s="15"/>
      <c r="AE20" s="27">
        <v>5.248333654064834</v>
      </c>
      <c r="AF20" s="27">
        <v>5.2397170552790149</v>
      </c>
      <c r="AG20" s="27">
        <v>3.4848669652036035</v>
      </c>
      <c r="AH20" s="27">
        <v>12.068341292691757</v>
      </c>
      <c r="AI20" s="27">
        <v>3.4132605171089683</v>
      </c>
      <c r="AJ20" s="27"/>
      <c r="AK20" s="27">
        <v>5.0633765970733684</v>
      </c>
      <c r="AL20" s="27">
        <v>3.3508695506483934</v>
      </c>
      <c r="AM20" s="27">
        <v>3.3264586521189541</v>
      </c>
      <c r="AN20" s="27">
        <v>1.6393173882395371</v>
      </c>
      <c r="AO20" s="27">
        <v>3.2694162457293254</v>
      </c>
      <c r="AP20" s="393"/>
    </row>
    <row r="21" spans="1:42" ht="11.25" customHeight="1">
      <c r="A21" s="2" t="s">
        <v>167</v>
      </c>
      <c r="B21" s="27">
        <f>100000*'6.3'!B21/'Befolkning SE'!B15</f>
        <v>16.560788028537551</v>
      </c>
      <c r="C21" s="27">
        <f>100000*'6.3'!C21/'Befolkning SE'!C15</f>
        <v>6.6552196888019273</v>
      </c>
      <c r="D21" s="27">
        <f>100000*'6.3'!D21/'Befolkning SE'!D15</f>
        <v>6.0160427807486627</v>
      </c>
      <c r="E21" s="27">
        <v>13.373990263735088</v>
      </c>
      <c r="F21" s="27">
        <v>14.670578821018939</v>
      </c>
      <c r="G21" s="27">
        <v>5.9775245078504824</v>
      </c>
      <c r="H21" s="27">
        <v>7.2766723116003389</v>
      </c>
      <c r="I21" s="27">
        <v>11.899567649042085</v>
      </c>
      <c r="J21" s="27">
        <v>8.5609108809177297</v>
      </c>
      <c r="K21" s="27">
        <v>8.4958435719140475</v>
      </c>
      <c r="L21" s="27">
        <v>7.8566424638430767</v>
      </c>
      <c r="M21" s="27">
        <v>11.186271155212802</v>
      </c>
      <c r="N21" s="27">
        <v>7.2515360071724286</v>
      </c>
      <c r="O21" s="27">
        <v>6.6044091035175079</v>
      </c>
      <c r="P21" s="27">
        <v>5.9751037344398341</v>
      </c>
      <c r="Q21" s="27">
        <v>7.3142188414277358</v>
      </c>
      <c r="R21" s="27">
        <v>5.9993200770579334</v>
      </c>
      <c r="S21" s="27">
        <v>3.3361134278565472</v>
      </c>
      <c r="T21" s="27">
        <v>2.6686414613480642</v>
      </c>
      <c r="U21" s="27">
        <v>5.986629859979379</v>
      </c>
      <c r="V21" s="27">
        <v>4.6451133407655147</v>
      </c>
      <c r="W21" s="27">
        <v>3.3017248210465149</v>
      </c>
      <c r="X21" s="27">
        <v>7.8999341672152736</v>
      </c>
      <c r="Y21" s="27">
        <v>1.9703268772289322</v>
      </c>
      <c r="Z21" s="27">
        <v>3.9320798736491667</v>
      </c>
      <c r="AA21" s="27">
        <v>1.9578794859913722</v>
      </c>
      <c r="AB21" s="27">
        <v>2.6147379705711242</v>
      </c>
      <c r="AC21" s="27">
        <v>1.3130683123789515</v>
      </c>
      <c r="AD21" s="15"/>
      <c r="AE21" s="27">
        <v>3.2731724241769609</v>
      </c>
      <c r="AF21" s="27">
        <v>1.9460679696672873</v>
      </c>
      <c r="AG21" s="27">
        <v>2.5599508489437004</v>
      </c>
      <c r="AH21" s="27">
        <v>3.1555098357241578</v>
      </c>
      <c r="AI21" s="27">
        <v>3.7648003714603031</v>
      </c>
      <c r="AJ21" s="27"/>
      <c r="AK21" s="27">
        <v>1.2524736354299741</v>
      </c>
      <c r="AL21" s="27">
        <v>2.5061714471887022</v>
      </c>
      <c r="AM21" s="27">
        <v>1.2574187707474098</v>
      </c>
      <c r="AN21" s="27">
        <v>0.62918011539163321</v>
      </c>
      <c r="AO21" s="27">
        <v>2.5198437696862794</v>
      </c>
      <c r="AP21" s="393"/>
    </row>
    <row r="22" spans="1:42" ht="10.15" customHeight="1">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15"/>
      <c r="AE22" s="27"/>
      <c r="AF22" s="27"/>
      <c r="AG22" s="27"/>
      <c r="AH22" s="27"/>
      <c r="AI22" s="27"/>
      <c r="AJ22" s="27"/>
      <c r="AK22" s="27"/>
      <c r="AL22" s="27"/>
      <c r="AM22" s="27"/>
      <c r="AN22" s="27"/>
      <c r="AP22" s="393"/>
    </row>
    <row r="23" spans="1:42" ht="11.25" customHeight="1">
      <c r="A23" s="2" t="s">
        <v>168</v>
      </c>
      <c r="B23" s="27">
        <f>100000*'6.3'!B23/'Befolkning SE'!B17</f>
        <v>8.1514302848924878</v>
      </c>
      <c r="C23" s="27">
        <f>100000*'6.3'!C23/'Befolkning SE'!C17</f>
        <v>8.5132400230631404</v>
      </c>
      <c r="D23" s="27">
        <f>100000*'6.3'!D23/'Befolkning SE'!D17</f>
        <v>10.100524265307104</v>
      </c>
      <c r="E23" s="27">
        <v>7.5441643978467621</v>
      </c>
      <c r="F23" s="27">
        <v>10.113278167133736</v>
      </c>
      <c r="G23" s="27">
        <v>8.2351741131045024</v>
      </c>
      <c r="H23" s="27">
        <v>7.6050917016392683</v>
      </c>
      <c r="I23" s="27">
        <v>6.1655174571565556</v>
      </c>
      <c r="J23" s="27">
        <v>7.3168478653553652</v>
      </c>
      <c r="K23" s="27">
        <v>6.419611098151333</v>
      </c>
      <c r="L23" s="27">
        <v>7.4658348107590777</v>
      </c>
      <c r="M23" s="27">
        <v>5.0252699287847458</v>
      </c>
      <c r="N23" s="27">
        <v>6.6272435234367091</v>
      </c>
      <c r="O23" s="27">
        <v>5.5336095378008006</v>
      </c>
      <c r="P23" s="27">
        <v>7.5637176473100753</v>
      </c>
      <c r="Q23" s="27">
        <v>7.6145008429075354</v>
      </c>
      <c r="R23" s="27">
        <v>5.1030687920068347</v>
      </c>
      <c r="S23" s="27">
        <v>5.0651040529565359</v>
      </c>
      <c r="T23" s="27">
        <v>6.8534922880861142</v>
      </c>
      <c r="U23" s="27">
        <v>6.1158444301454278</v>
      </c>
      <c r="V23" s="27">
        <v>5.0450462776109397</v>
      </c>
      <c r="W23" s="27">
        <v>5.0654284508231324</v>
      </c>
      <c r="X23" s="27">
        <v>5.7530826934765882</v>
      </c>
      <c r="Y23" s="27">
        <v>4.5276507748868502</v>
      </c>
      <c r="Z23" s="27">
        <v>3.4929191218638866</v>
      </c>
      <c r="AA23" s="27">
        <v>2.7345939811586475</v>
      </c>
      <c r="AB23" s="27">
        <v>3.0328836418228269</v>
      </c>
      <c r="AC23" s="27">
        <v>1.9792761866156594</v>
      </c>
      <c r="AD23" s="15"/>
      <c r="AE23" s="27">
        <v>2.9825700177933849</v>
      </c>
      <c r="AF23" s="27">
        <v>2.9482321469026496</v>
      </c>
      <c r="AG23" s="27">
        <v>2.6848170527305739</v>
      </c>
      <c r="AH23" s="27">
        <v>1.8119156100304628</v>
      </c>
      <c r="AI23" s="27">
        <v>2.3053657760270219</v>
      </c>
      <c r="AJ23" s="27"/>
      <c r="AK23" s="27">
        <v>3.5238047694697556</v>
      </c>
      <c r="AL23" s="27">
        <v>1.8144513062960734</v>
      </c>
      <c r="AM23" s="27">
        <v>2.8070963395463733</v>
      </c>
      <c r="AN23" s="27">
        <v>1.7826265219173931</v>
      </c>
      <c r="AO23" s="27">
        <v>2.3332701700600431</v>
      </c>
      <c r="AP23" s="393"/>
    </row>
    <row r="24" spans="1:42" s="11" customFormat="1" ht="22.5" customHeight="1">
      <c r="A24" s="153" t="s">
        <v>502</v>
      </c>
      <c r="B24" s="150">
        <f>100000*'6.3'!B24/'Befolkning SE'!B18</f>
        <v>3.4792290028529678</v>
      </c>
      <c r="C24" s="150">
        <f>100000*'6.3'!C24/'Befolkning SE'!C18</f>
        <v>4.3467677435059286</v>
      </c>
      <c r="D24" s="150">
        <f>100000*'6.3'!D24/'Befolkning SE'!D18</f>
        <v>6.0648593385837684</v>
      </c>
      <c r="E24" s="150">
        <v>4.7500809672892155</v>
      </c>
      <c r="F24" s="150">
        <v>4.2935407972246553</v>
      </c>
      <c r="G24" s="150">
        <v>5.5582396627431194</v>
      </c>
      <c r="H24" s="150">
        <v>2.9813114363106696</v>
      </c>
      <c r="I24" s="150">
        <v>3.8025384056378968</v>
      </c>
      <c r="J24" s="150">
        <v>5.4751135033145495</v>
      </c>
      <c r="K24" s="150">
        <v>2.4721267706607994</v>
      </c>
      <c r="L24" s="150">
        <v>3.2560165080036958</v>
      </c>
      <c r="M24" s="150">
        <v>2.8225009777949817</v>
      </c>
      <c r="N24" s="150">
        <v>1.1932794501368293</v>
      </c>
      <c r="O24" s="150">
        <v>2.3538273232275682</v>
      </c>
      <c r="P24" s="150">
        <v>3.8823794327067174</v>
      </c>
      <c r="Q24" s="150">
        <v>3.4671525816803364</v>
      </c>
      <c r="R24" s="150">
        <v>2.2866115085157221</v>
      </c>
      <c r="S24" s="150">
        <v>1.506699161145242</v>
      </c>
      <c r="T24" s="150">
        <v>2.9943369602239764</v>
      </c>
      <c r="U24" s="150">
        <v>2.6008575398860083</v>
      </c>
      <c r="V24" s="150">
        <v>4.7922557147649396</v>
      </c>
      <c r="W24" s="150">
        <v>3.2579893137950506</v>
      </c>
      <c r="X24" s="150">
        <v>3.5612408787717991</v>
      </c>
      <c r="Y24" s="150">
        <v>1.3959900186713665</v>
      </c>
      <c r="Z24" s="150">
        <v>1.3609654689036403</v>
      </c>
      <c r="AA24" s="150">
        <v>0.33448955221883647</v>
      </c>
      <c r="AB24" s="150">
        <v>1.3208512886555386</v>
      </c>
      <c r="AC24" s="150">
        <v>1.6246531365553454</v>
      </c>
      <c r="AD24" s="151"/>
      <c r="AE24" s="150">
        <v>0.95848482718518568</v>
      </c>
      <c r="AF24" s="150">
        <v>0.62871926741630957</v>
      </c>
      <c r="AG24" s="150">
        <v>1.860038316789326</v>
      </c>
      <c r="AH24" s="150">
        <v>0.60883912643762139</v>
      </c>
      <c r="AI24" s="150">
        <v>1.4986527112126198</v>
      </c>
      <c r="AJ24" s="150"/>
      <c r="AK24" s="150">
        <v>1.4735657048212123</v>
      </c>
      <c r="AL24" s="150">
        <v>1.1622298541982647</v>
      </c>
      <c r="AM24" s="150">
        <v>2.2991875246084916</v>
      </c>
      <c r="AN24" s="150">
        <v>0.85288088949790908</v>
      </c>
      <c r="AO24" s="27">
        <v>1.1192662090733316</v>
      </c>
      <c r="AP24" s="393"/>
    </row>
    <row r="25" spans="1:42" ht="11.25" customHeight="1">
      <c r="A25" s="2" t="s">
        <v>169</v>
      </c>
      <c r="B25" s="27">
        <f>100000*'6.3'!B25/'Befolkning SE'!B19</f>
        <v>14.162948892582364</v>
      </c>
      <c r="C25" s="27">
        <f>100000*'6.3'!C25/'Befolkning SE'!C19</f>
        <v>13.622291021671826</v>
      </c>
      <c r="D25" s="27">
        <f>100000*'6.3'!D25/'Befolkning SE'!D19</f>
        <v>11.866910552138703</v>
      </c>
      <c r="E25" s="27">
        <v>15.358685943164778</v>
      </c>
      <c r="F25" s="27">
        <v>24.306759271434775</v>
      </c>
      <c r="G25" s="27">
        <v>7.459024438119541</v>
      </c>
      <c r="H25" s="27">
        <v>7.3679393812482061</v>
      </c>
      <c r="I25" s="27">
        <v>8.806457047462974</v>
      </c>
      <c r="J25" s="27">
        <v>9.4479737875415246</v>
      </c>
      <c r="K25" s="27">
        <v>6.341698157550165</v>
      </c>
      <c r="L25" s="27">
        <v>4.455368347578136</v>
      </c>
      <c r="M25" s="27">
        <v>9.6274901873657708</v>
      </c>
      <c r="N25" s="27">
        <v>7.3712337602506217</v>
      </c>
      <c r="O25" s="27">
        <v>7.7053192387144591</v>
      </c>
      <c r="P25" s="27">
        <v>6.2148813506033918</v>
      </c>
      <c r="Q25" s="27">
        <v>6.1817282657706798</v>
      </c>
      <c r="R25" s="27">
        <v>7.9522000484361275</v>
      </c>
      <c r="S25" s="27">
        <v>6.1030116567522645</v>
      </c>
      <c r="T25" s="27">
        <v>5.3319683494358774</v>
      </c>
      <c r="U25" s="27">
        <v>8.4570172100300223</v>
      </c>
      <c r="V25" s="27">
        <v>5.9468006212657594</v>
      </c>
      <c r="W25" s="27">
        <v>4.846655288566394</v>
      </c>
      <c r="X25" s="27">
        <v>5.1476871441661265</v>
      </c>
      <c r="Y25" s="27">
        <v>5.7907429863883477</v>
      </c>
      <c r="Z25" s="27">
        <v>4.3796849995788767</v>
      </c>
      <c r="AA25" s="27">
        <v>3.0051688904916456</v>
      </c>
      <c r="AB25" s="27">
        <v>2.3200010605719132</v>
      </c>
      <c r="AC25" s="27">
        <v>1.9729313814465532</v>
      </c>
      <c r="AD25" s="15"/>
      <c r="AE25" s="27">
        <v>4.2367357580497975</v>
      </c>
      <c r="AF25" s="27">
        <v>0.96567041668678477</v>
      </c>
      <c r="AG25" s="27">
        <v>3.4944596929958323</v>
      </c>
      <c r="AH25" s="27">
        <v>4.9948022838733444</v>
      </c>
      <c r="AI25" s="27">
        <v>2.462864619410452</v>
      </c>
      <c r="AJ25" s="27"/>
      <c r="AK25" s="27">
        <v>3.643518181155724</v>
      </c>
      <c r="AL25" s="27">
        <v>1.797225084469579</v>
      </c>
      <c r="AM25" s="27">
        <v>1.48478981315405</v>
      </c>
      <c r="AN25" s="27">
        <v>2.0573531270297991</v>
      </c>
      <c r="AO25" s="27">
        <v>2.6253992794737533</v>
      </c>
      <c r="AP25" s="393"/>
    </row>
    <row r="26" spans="1:42" ht="22.5" customHeight="1">
      <c r="A26" s="149" t="s">
        <v>170</v>
      </c>
      <c r="B26" s="27">
        <f>100000*'6.3'!B26/'Befolkning SE'!B20</f>
        <v>11.738416544868667</v>
      </c>
      <c r="C26" s="27">
        <f>100000*'6.3'!C26/'Befolkning SE'!C20</f>
        <v>10.972545124591825</v>
      </c>
      <c r="D26" s="27">
        <f>100000*'6.3'!D26/'Befolkning SE'!D20</f>
        <v>10.486250258613603</v>
      </c>
      <c r="E26" s="27">
        <v>9.7254738349516607</v>
      </c>
      <c r="F26" s="27">
        <v>9.1527808733429801</v>
      </c>
      <c r="G26" s="27">
        <v>8.3258574072031148</v>
      </c>
      <c r="H26" s="27">
        <v>7.389216991608059</v>
      </c>
      <c r="I26" s="27">
        <v>9.7551257346399698</v>
      </c>
      <c r="J26" s="27">
        <v>6.3521422770585891</v>
      </c>
      <c r="K26" s="27">
        <v>5.8211551608601768</v>
      </c>
      <c r="L26" s="27">
        <v>5.261379250334401</v>
      </c>
      <c r="M26" s="27">
        <v>5.5891728966864962</v>
      </c>
      <c r="N26" s="27">
        <v>6.2600505785161795</v>
      </c>
      <c r="O26" s="27">
        <v>6.1200415893815263</v>
      </c>
      <c r="P26" s="27">
        <v>6.5828849022878213</v>
      </c>
      <c r="Q26" s="27">
        <v>6.0215128582716515</v>
      </c>
      <c r="R26" s="27">
        <v>5.9965739574123313</v>
      </c>
      <c r="S26" s="27">
        <v>7.1607115625600866</v>
      </c>
      <c r="T26" s="27">
        <v>5.412569835352266</v>
      </c>
      <c r="U26" s="27">
        <v>5.1251893198939484</v>
      </c>
      <c r="V26" s="27">
        <v>4.4489369984723135</v>
      </c>
      <c r="W26" s="27">
        <v>3.9654576138086335</v>
      </c>
      <c r="X26" s="27">
        <v>4.3301290378453281</v>
      </c>
      <c r="Y26" s="27">
        <v>4.4283853080294966</v>
      </c>
      <c r="Z26" s="27">
        <v>3.5043945107164385</v>
      </c>
      <c r="AA26" s="27">
        <v>2.2147735520601506</v>
      </c>
      <c r="AB26" s="27">
        <v>4.4008439561323875</v>
      </c>
      <c r="AC26" s="27">
        <v>2.6867493893893393</v>
      </c>
      <c r="AD26" s="15"/>
      <c r="AE26" s="27">
        <v>2.3528188007558741</v>
      </c>
      <c r="AF26" s="27">
        <v>3.0024289037090415</v>
      </c>
      <c r="AG26" s="27">
        <v>2.4868349384538679</v>
      </c>
      <c r="AH26" s="27">
        <v>2.9908187844953562</v>
      </c>
      <c r="AI26" s="27">
        <v>2.3066249818131492</v>
      </c>
      <c r="AJ26" s="27"/>
      <c r="AK26" s="27">
        <v>3.0412664769384272</v>
      </c>
      <c r="AL26" s="27">
        <v>1.1008870252352276</v>
      </c>
      <c r="AM26" s="27">
        <v>1.729661914516649</v>
      </c>
      <c r="AN26" s="27">
        <v>2.3497600665727143</v>
      </c>
      <c r="AO26" s="150">
        <v>2.2176025328432623</v>
      </c>
      <c r="AP26" s="393"/>
    </row>
    <row r="27" spans="1:42" s="11" customFormat="1" ht="22.5" customHeight="1">
      <c r="A27" s="153" t="s">
        <v>503</v>
      </c>
      <c r="B27" s="150">
        <f>100000*'6.3'!B27/'Befolkning SE'!B21</f>
        <v>4.9354281483918729</v>
      </c>
      <c r="C27" s="150">
        <f>100000*'6.3'!C27/'Befolkning SE'!C21</f>
        <v>5.8229045113534994</v>
      </c>
      <c r="D27" s="150">
        <f>100000*'6.3'!D27/'Befolkning SE'!D21</f>
        <v>4.4030302117394058</v>
      </c>
      <c r="E27" s="150">
        <v>5.1072167293848354</v>
      </c>
      <c r="F27" s="150">
        <v>3.9366432011856243</v>
      </c>
      <c r="G27" s="150">
        <v>4.3875651784353478</v>
      </c>
      <c r="H27" s="150">
        <v>3.4713222497870921</v>
      </c>
      <c r="I27" s="150">
        <v>9.6816355509657424</v>
      </c>
      <c r="J27" s="150">
        <v>1.6006841781515757</v>
      </c>
      <c r="K27" s="150">
        <v>2.9242857432072218</v>
      </c>
      <c r="L27" s="150">
        <v>2.4488578304455362</v>
      </c>
      <c r="M27" s="150">
        <v>1.5417958838455033</v>
      </c>
      <c r="N27" s="150">
        <v>3.0660671775318598</v>
      </c>
      <c r="O27" s="150">
        <v>5.2220116494376549</v>
      </c>
      <c r="P27" s="150">
        <v>3.4596838713862521</v>
      </c>
      <c r="Q27" s="150">
        <v>2.5696481723377373</v>
      </c>
      <c r="R27" s="150">
        <v>2.7585211780158594</v>
      </c>
      <c r="S27" s="150">
        <v>2.1056133546421405</v>
      </c>
      <c r="T27" s="150">
        <v>2.3009904718076371</v>
      </c>
      <c r="U27" s="150">
        <v>2.4926777590826945</v>
      </c>
      <c r="V27" s="150">
        <v>1.855892044821855</v>
      </c>
      <c r="W27" s="150">
        <v>1.837646016289711</v>
      </c>
      <c r="X27" s="150">
        <v>2.2289676637582017</v>
      </c>
      <c r="Y27" s="150">
        <v>2.5989760034546388</v>
      </c>
      <c r="Z27" s="150">
        <v>1.7739932588256164</v>
      </c>
      <c r="AA27" s="150">
        <v>0.77858729228750889</v>
      </c>
      <c r="AB27" s="150">
        <v>1.9216947810613136</v>
      </c>
      <c r="AC27" s="150">
        <v>0.76032762517368735</v>
      </c>
      <c r="AD27" s="151"/>
      <c r="AE27" s="150">
        <v>1.1251314997440325</v>
      </c>
      <c r="AF27" s="150">
        <v>0.92396677415480144</v>
      </c>
      <c r="AG27" s="150">
        <v>1.0945110271985989</v>
      </c>
      <c r="AH27" s="150">
        <v>1.7964932451853981</v>
      </c>
      <c r="AI27" s="150">
        <v>0.88646352468534972</v>
      </c>
      <c r="AJ27" s="150"/>
      <c r="AK27" s="150">
        <v>1.0491931704519224</v>
      </c>
      <c r="AL27" s="150">
        <v>1.0357667522325089</v>
      </c>
      <c r="AM27" s="150">
        <v>1.8866112345983919</v>
      </c>
      <c r="AN27" s="150">
        <v>0.51059571201721043</v>
      </c>
      <c r="AO27" s="27">
        <v>0.33509762231482088</v>
      </c>
      <c r="AP27" s="393"/>
    </row>
    <row r="28" spans="1:42" ht="11.25" customHeight="1">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15"/>
      <c r="AE28" s="27"/>
      <c r="AF28" s="27"/>
      <c r="AG28" s="27"/>
      <c r="AH28" s="27"/>
      <c r="AI28" s="27"/>
      <c r="AJ28" s="27"/>
      <c r="AK28" s="27"/>
      <c r="AL28" s="27"/>
      <c r="AM28" s="27"/>
      <c r="AN28" s="27"/>
      <c r="AP28" s="393"/>
    </row>
    <row r="29" spans="1:42" ht="11.25" customHeight="1">
      <c r="A29" s="2" t="s">
        <v>171</v>
      </c>
      <c r="B29" s="27">
        <f>100000*'6.3'!B29/'Befolkning SE'!B23</f>
        <v>9.671075960928853</v>
      </c>
      <c r="C29" s="27">
        <f>100000*'6.3'!C29/'Befolkning SE'!C23</f>
        <v>14.702665485672073</v>
      </c>
      <c r="D29" s="27">
        <f>100000*'6.3'!D29/'Befolkning SE'!D23</f>
        <v>16.105826014130177</v>
      </c>
      <c r="E29" s="27">
        <v>12.825354300412549</v>
      </c>
      <c r="F29" s="27">
        <v>14.873837981407702</v>
      </c>
      <c r="G29" s="27">
        <v>9.536929108826957</v>
      </c>
      <c r="H29" s="27">
        <v>13.019596251763803</v>
      </c>
      <c r="I29" s="27">
        <v>13.699063194832291</v>
      </c>
      <c r="J29" s="27">
        <v>10.167589930579902</v>
      </c>
      <c r="K29" s="27">
        <v>7.0053030143818873</v>
      </c>
      <c r="L29" s="27">
        <v>10.915070190943309</v>
      </c>
      <c r="M29" s="27">
        <v>7.0885035105813632</v>
      </c>
      <c r="N29" s="27">
        <v>9.2798149747660421</v>
      </c>
      <c r="O29" s="27">
        <v>7.1861537190142037</v>
      </c>
      <c r="P29" s="27">
        <v>10.122921185827911</v>
      </c>
      <c r="Q29" s="27">
        <v>10.908971902124705</v>
      </c>
      <c r="R29" s="27">
        <v>9.856424746197062</v>
      </c>
      <c r="S29" s="27">
        <v>11.703648978308019</v>
      </c>
      <c r="T29" s="27">
        <v>8.4075697371355052</v>
      </c>
      <c r="U29" s="27">
        <v>5.8490862630553435</v>
      </c>
      <c r="V29" s="27">
        <v>12.807002136939785</v>
      </c>
      <c r="W29" s="27">
        <v>7.6785537992387258</v>
      </c>
      <c r="X29" s="27">
        <v>8.7646899856112999</v>
      </c>
      <c r="Y29" s="27">
        <v>8.0475831644560198</v>
      </c>
      <c r="Z29" s="27">
        <v>5.8552937344697487</v>
      </c>
      <c r="AA29" s="27">
        <v>5.8551223171646569</v>
      </c>
      <c r="AB29" s="27">
        <v>3.299894403379092</v>
      </c>
      <c r="AC29" s="27">
        <v>6.591475025633514</v>
      </c>
      <c r="AD29" s="15"/>
      <c r="AE29" s="27">
        <v>4.3825210452312691</v>
      </c>
      <c r="AF29" s="27">
        <v>3.6404541830638792</v>
      </c>
      <c r="AG29" s="27">
        <v>3.2620041753653446</v>
      </c>
      <c r="AH29" s="27">
        <v>3.2219493509562032</v>
      </c>
      <c r="AI29" s="27">
        <v>3.2097118748640332</v>
      </c>
      <c r="AJ29" s="27"/>
      <c r="AK29" s="27">
        <v>4.9736750484933321</v>
      </c>
      <c r="AL29" s="27">
        <v>1.4163603787347652</v>
      </c>
      <c r="AM29" s="27">
        <v>4.2420064690598656</v>
      </c>
      <c r="AN29" s="27">
        <v>3.884235653045947</v>
      </c>
      <c r="AO29" s="27">
        <v>2.4649970420035499</v>
      </c>
      <c r="AP29" s="393"/>
    </row>
    <row r="30" spans="1:42" ht="11.25" customHeight="1">
      <c r="A30" s="2" t="s">
        <v>172</v>
      </c>
      <c r="B30" s="27">
        <f>100000*'6.3'!B30/'Befolkning SE'!B24</f>
        <v>9.9921912875493604</v>
      </c>
      <c r="C30" s="27">
        <f>100000*'6.3'!C30/'Befolkning SE'!C24</f>
        <v>13.352125213263111</v>
      </c>
      <c r="D30" s="27">
        <f>100000*'6.3'!D30/'Befolkning SE'!D24</f>
        <v>11.880849926301602</v>
      </c>
      <c r="E30" s="27">
        <v>11.109835537401262</v>
      </c>
      <c r="F30" s="27">
        <v>10.312201912913455</v>
      </c>
      <c r="G30" s="27">
        <v>13.57733392535402</v>
      </c>
      <c r="H30" s="27">
        <v>8.4061869535978477</v>
      </c>
      <c r="I30" s="27">
        <v>6.1970290713569671</v>
      </c>
      <c r="J30" s="27">
        <v>8.7104220199468667</v>
      </c>
      <c r="K30" s="27">
        <v>9.0308783793546894</v>
      </c>
      <c r="L30" s="27">
        <v>7.9589894977515856</v>
      </c>
      <c r="M30" s="27">
        <v>10.150260100415073</v>
      </c>
      <c r="N30" s="27">
        <v>6.5415771742567133</v>
      </c>
      <c r="O30" s="27">
        <v>8.7404947120006984</v>
      </c>
      <c r="P30" s="27">
        <v>10.956022525582313</v>
      </c>
      <c r="Q30" s="27">
        <v>10.233357089340862</v>
      </c>
      <c r="R30" s="27">
        <v>9.8851492108355874</v>
      </c>
      <c r="S30" s="27">
        <v>8.4122130703846203</v>
      </c>
      <c r="T30" s="27">
        <v>7.6660521656597371</v>
      </c>
      <c r="U30" s="27">
        <v>5.1109813084112146</v>
      </c>
      <c r="V30" s="27">
        <v>5.8368384764392367</v>
      </c>
      <c r="W30" s="27">
        <v>6.1811438752136132</v>
      </c>
      <c r="X30" s="27">
        <v>4.7090018002876111</v>
      </c>
      <c r="Y30" s="27">
        <v>4.3207120533463916</v>
      </c>
      <c r="Z30" s="27">
        <v>6.4543426969112385</v>
      </c>
      <c r="AA30" s="27">
        <v>1.4273989223138137</v>
      </c>
      <c r="AB30" s="27">
        <v>4.6169363431022967</v>
      </c>
      <c r="AC30" s="27">
        <v>3.1789426836634136</v>
      </c>
      <c r="AD30" s="15"/>
      <c r="AE30" s="27">
        <v>2.4527409379982128</v>
      </c>
      <c r="AF30" s="27">
        <v>4.1644976574700676</v>
      </c>
      <c r="AG30" s="27">
        <v>4.1235412972660921</v>
      </c>
      <c r="AH30" s="27">
        <v>2.3733560271376311</v>
      </c>
      <c r="AI30" s="27">
        <v>2.6764177486643002</v>
      </c>
      <c r="AJ30" s="27"/>
      <c r="AK30" s="27">
        <v>3.9701970541137857</v>
      </c>
      <c r="AL30" s="27">
        <v>2.2965502534407243</v>
      </c>
      <c r="AM30" s="27">
        <v>1.9630745673874421</v>
      </c>
      <c r="AN30" s="27">
        <v>4.8893061096769141</v>
      </c>
      <c r="AO30" s="150">
        <v>2.5993267743654394</v>
      </c>
      <c r="AP30" s="393"/>
    </row>
    <row r="31" spans="1:42" ht="11.25" customHeight="1">
      <c r="A31" s="2" t="s">
        <v>173</v>
      </c>
      <c r="B31" s="27">
        <f>100000*'6.3'!B31/'Befolkning SE'!B25</f>
        <v>12.953317030471696</v>
      </c>
      <c r="C31" s="27">
        <f>100000*'6.3'!C31/'Befolkning SE'!C25</f>
        <v>7.0748320709998707</v>
      </c>
      <c r="D31" s="27">
        <f>100000*'6.3'!D31/'Befolkning SE'!D25</f>
        <v>10.226034697722348</v>
      </c>
      <c r="E31" s="27">
        <v>10.202199751223283</v>
      </c>
      <c r="F31" s="27">
        <v>10.136057073798293</v>
      </c>
      <c r="G31" s="27">
        <v>11.605999528022686</v>
      </c>
      <c r="H31" s="27">
        <v>9.2507651153647501</v>
      </c>
      <c r="I31" s="27">
        <v>9.9963090551181111</v>
      </c>
      <c r="J31" s="27">
        <v>8.4313154385050506</v>
      </c>
      <c r="K31" s="27">
        <v>8.0228306838890102</v>
      </c>
      <c r="L31" s="27">
        <v>7.2768775301511672</v>
      </c>
      <c r="M31" s="27">
        <v>6.5387884778854328</v>
      </c>
      <c r="N31" s="27">
        <v>6.5753594207495132</v>
      </c>
      <c r="O31" s="27">
        <v>10.478885046631039</v>
      </c>
      <c r="P31" s="27">
        <v>7.7851000969244959</v>
      </c>
      <c r="Q31" s="27">
        <v>6.2283710084900479</v>
      </c>
      <c r="R31" s="27">
        <v>8.5285532084804831</v>
      </c>
      <c r="S31" s="27">
        <v>6.5659374613768389</v>
      </c>
      <c r="T31" s="27">
        <v>5.7662589280909069</v>
      </c>
      <c r="U31" s="27">
        <v>8.0458228769563807</v>
      </c>
      <c r="V31" s="27">
        <v>5.3559609933012231</v>
      </c>
      <c r="W31" s="27">
        <v>9.2559429190024503</v>
      </c>
      <c r="X31" s="27">
        <v>3.2103630519316355</v>
      </c>
      <c r="Y31" s="27">
        <v>2.4002496259610999</v>
      </c>
      <c r="Z31" s="27">
        <v>6.3655496453195308</v>
      </c>
      <c r="AA31" s="27">
        <v>1.9781924069062653</v>
      </c>
      <c r="AB31" s="27">
        <v>3.5397255532787693</v>
      </c>
      <c r="AC31" s="27">
        <v>2.7319845135506431</v>
      </c>
      <c r="AD31" s="15"/>
      <c r="AE31" s="27">
        <v>2.3161194191172498</v>
      </c>
      <c r="AF31" s="27">
        <v>3.4390129268674796</v>
      </c>
      <c r="AG31" s="27">
        <v>4.1623151553678728</v>
      </c>
      <c r="AH31" s="27">
        <v>2.9892126787455768</v>
      </c>
      <c r="AI31" s="27">
        <v>2.2132462789796934</v>
      </c>
      <c r="AJ31" s="27"/>
      <c r="AK31" s="27">
        <v>2.5554066929751871</v>
      </c>
      <c r="AL31" s="27">
        <v>0.72504486215084563</v>
      </c>
      <c r="AM31" s="27">
        <v>2.1649629610920074</v>
      </c>
      <c r="AN31" s="27">
        <v>1.7923266909706168</v>
      </c>
      <c r="AO31" s="27">
        <v>1.7811786415306738</v>
      </c>
      <c r="AP31" s="393"/>
    </row>
    <row r="32" spans="1:42" ht="11.25" customHeight="1">
      <c r="A32" s="2" t="s">
        <v>174</v>
      </c>
      <c r="B32" s="27">
        <f>100000*'6.3'!B32/'Befolkning SE'!B26</f>
        <v>10.215584049598421</v>
      </c>
      <c r="C32" s="27">
        <f>100000*'6.3'!C32/'Befolkning SE'!C26</f>
        <v>12.712268398360118</v>
      </c>
      <c r="D32" s="27">
        <f>100000*'6.3'!D32/'Befolkning SE'!D26</f>
        <v>14.117813150742951</v>
      </c>
      <c r="E32" s="27">
        <v>13.361133868013093</v>
      </c>
      <c r="F32" s="27">
        <v>11.511614521378464</v>
      </c>
      <c r="G32" s="27">
        <v>8.6485140123224031</v>
      </c>
      <c r="H32" s="27">
        <v>17.907076049974517</v>
      </c>
      <c r="I32" s="27">
        <v>14.815070027046117</v>
      </c>
      <c r="J32" s="27">
        <v>8.6054076381598197</v>
      </c>
      <c r="K32" s="27">
        <v>9.2718825012104951</v>
      </c>
      <c r="L32" s="27">
        <v>13.105436686945605</v>
      </c>
      <c r="M32" s="27">
        <v>10.757501622300648</v>
      </c>
      <c r="N32" s="27">
        <v>8.4142031749593311</v>
      </c>
      <c r="O32" s="27">
        <v>6.7162015991629493</v>
      </c>
      <c r="P32" s="27">
        <v>9.9795063708455842</v>
      </c>
      <c r="Q32" s="27">
        <v>4.6719063893710535</v>
      </c>
      <c r="R32" s="27">
        <v>6.1369625645283561</v>
      </c>
      <c r="S32" s="27">
        <v>7.2297170288754895</v>
      </c>
      <c r="T32" s="27">
        <v>7.9560248806596272</v>
      </c>
      <c r="U32" s="27">
        <v>10.505647691293355</v>
      </c>
      <c r="V32" s="27">
        <v>6.8901742488803466</v>
      </c>
      <c r="W32" s="27">
        <v>8.3420683251665686</v>
      </c>
      <c r="X32" s="27">
        <v>6.5307781059292207</v>
      </c>
      <c r="Y32" s="27">
        <v>5.7998963268531574</v>
      </c>
      <c r="Z32" s="27">
        <v>5.0641336352521575</v>
      </c>
      <c r="AA32" s="27">
        <v>5.4142437925694917</v>
      </c>
      <c r="AB32" s="27">
        <v>3.6157865239636253</v>
      </c>
      <c r="AC32" s="27">
        <v>8.6782014427509893</v>
      </c>
      <c r="AD32" s="15"/>
      <c r="AE32" s="27">
        <v>3.2450089958860495</v>
      </c>
      <c r="AF32" s="27">
        <v>5.0196663356077202</v>
      </c>
      <c r="AG32" s="27">
        <v>5.3375464366539989</v>
      </c>
      <c r="AH32" s="27">
        <v>4.920377744428551</v>
      </c>
      <c r="AI32" s="27">
        <v>2.4461412122376949</v>
      </c>
      <c r="AJ32" s="27"/>
      <c r="AK32" s="27">
        <v>3.4820032661190634</v>
      </c>
      <c r="AL32" s="27">
        <v>2.7781057485953204</v>
      </c>
      <c r="AM32" s="27">
        <v>3.128519584532599</v>
      </c>
      <c r="AN32" s="27">
        <v>2.7740501478915482</v>
      </c>
      <c r="AO32" s="27">
        <v>2.0810932676632792</v>
      </c>
      <c r="AP32" s="393"/>
    </row>
    <row r="33" spans="1:42" ht="11.25" customHeight="1">
      <c r="A33" s="2" t="s">
        <v>175</v>
      </c>
      <c r="B33" s="27">
        <f>100000*'6.3'!B33/'Befolkning SE'!B27</f>
        <v>17.637721206420132</v>
      </c>
      <c r="C33" s="27">
        <f>100000*'6.3'!C33/'Befolkning SE'!C27</f>
        <v>11.470640374568548</v>
      </c>
      <c r="D33" s="27">
        <f>100000*'6.3'!D33/'Befolkning SE'!D27</f>
        <v>11.85052996267083</v>
      </c>
      <c r="E33" s="27">
        <v>14.982369583699182</v>
      </c>
      <c r="F33" s="27">
        <v>12.490328669120785</v>
      </c>
      <c r="G33" s="27">
        <v>12.789757132882119</v>
      </c>
      <c r="H33" s="27">
        <v>15.898306139165477</v>
      </c>
      <c r="I33" s="27">
        <v>15.560704035409247</v>
      </c>
      <c r="J33" s="27">
        <v>11.049265914395813</v>
      </c>
      <c r="K33" s="27">
        <v>10.357184779081249</v>
      </c>
      <c r="L33" s="27">
        <v>11.438118048310452</v>
      </c>
      <c r="M33" s="27">
        <v>12.204094299293208</v>
      </c>
      <c r="N33" s="27">
        <v>8.0804957911156698</v>
      </c>
      <c r="O33" s="27">
        <v>7.7951712457392306</v>
      </c>
      <c r="P33" s="27">
        <v>6.0559210877859195</v>
      </c>
      <c r="Q33" s="27">
        <v>10.384513467639708</v>
      </c>
      <c r="R33" s="27">
        <v>6.4708398790671922</v>
      </c>
      <c r="S33" s="27">
        <v>5.4149278731607291</v>
      </c>
      <c r="T33" s="27">
        <v>10.113195553083441</v>
      </c>
      <c r="U33" s="27">
        <v>4.3384104787074431</v>
      </c>
      <c r="V33" s="27">
        <v>5.4349007587121463</v>
      </c>
      <c r="W33" s="27">
        <v>7.6182736991797659</v>
      </c>
      <c r="X33" s="27">
        <v>8.346760731031079</v>
      </c>
      <c r="Y33" s="27">
        <v>5.4365948069646404</v>
      </c>
      <c r="Z33" s="27">
        <v>5.4304539859532257</v>
      </c>
      <c r="AA33" s="27">
        <v>5.0631446468094952</v>
      </c>
      <c r="AB33" s="27">
        <v>3.6214826349907652</v>
      </c>
      <c r="AC33" s="27">
        <v>5.7837527156526427</v>
      </c>
      <c r="AD33" s="15"/>
      <c r="AE33" s="27">
        <v>2.8780084181746233</v>
      </c>
      <c r="AF33" s="27">
        <v>2.1429260226221558</v>
      </c>
      <c r="AG33" s="27">
        <v>6.7420116033568123</v>
      </c>
      <c r="AH33" s="27">
        <v>4.5680391867484698</v>
      </c>
      <c r="AI33" s="27">
        <v>1.0502841018495503</v>
      </c>
      <c r="AJ33" s="27"/>
      <c r="AK33" s="27">
        <v>3.8388117830582766</v>
      </c>
      <c r="AL33" s="27">
        <v>4.1756268659832561</v>
      </c>
      <c r="AM33" s="27">
        <v>2.0869420038817119</v>
      </c>
      <c r="AN33" s="27">
        <v>1.7375168104751415</v>
      </c>
      <c r="AO33" s="27">
        <v>3.1322433126605276</v>
      </c>
      <c r="AP33" s="393"/>
    </row>
    <row r="34" spans="1:42" ht="11.25" customHeight="1">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15"/>
      <c r="AE34" s="27"/>
      <c r="AF34" s="27"/>
      <c r="AG34" s="27"/>
      <c r="AH34" s="27"/>
      <c r="AI34" s="27"/>
      <c r="AJ34" s="27"/>
      <c r="AK34" s="27"/>
      <c r="AL34" s="27"/>
      <c r="AM34" s="27"/>
      <c r="AN34" s="27"/>
      <c r="AP34" s="393"/>
    </row>
    <row r="35" spans="1:42" ht="11.25" customHeight="1">
      <c r="A35" s="2" t="s">
        <v>176</v>
      </c>
      <c r="B35" s="27">
        <f>100000*'6.3'!B35/'Befolkning SE'!B29</f>
        <v>12.961565147113765</v>
      </c>
      <c r="C35" s="27">
        <f>100000*'6.3'!C35/'Befolkning SE'!C29</f>
        <v>15.320446284600271</v>
      </c>
      <c r="D35" s="27">
        <f>100000*'6.3'!D35/'Befolkning SE'!D29</f>
        <v>11.139621713811595</v>
      </c>
      <c r="E35" s="27">
        <v>14.232739917834778</v>
      </c>
      <c r="F35" s="27">
        <v>15.739688584502932</v>
      </c>
      <c r="G35" s="27">
        <v>12.636173919702859</v>
      </c>
      <c r="H35" s="27">
        <v>13.778322106552357</v>
      </c>
      <c r="I35" s="27">
        <v>12.268574429990529</v>
      </c>
      <c r="J35" s="27">
        <v>8.8269044046252976</v>
      </c>
      <c r="K35" s="27">
        <v>9.988666705084615</v>
      </c>
      <c r="L35" s="27">
        <v>8.1303960664369512</v>
      </c>
      <c r="M35" s="27">
        <v>6.2357017307969613</v>
      </c>
      <c r="N35" s="27">
        <v>9.4356683991602264</v>
      </c>
      <c r="O35" s="27">
        <v>6.7491384923218627</v>
      </c>
      <c r="P35" s="27">
        <v>11.231493106671106</v>
      </c>
      <c r="Q35" s="27">
        <v>8.9103818098605529</v>
      </c>
      <c r="R35" s="27">
        <v>10.60886738099707</v>
      </c>
      <c r="S35" s="27">
        <v>5.320912413688661</v>
      </c>
      <c r="T35" s="27">
        <v>9.0125151062042974</v>
      </c>
      <c r="U35" s="27">
        <v>4.0950879420135546</v>
      </c>
      <c r="V35" s="27">
        <v>2.8719598253848426</v>
      </c>
      <c r="W35" s="27">
        <v>7.3777143840838111</v>
      </c>
      <c r="X35" s="27">
        <v>7.8045093633574174</v>
      </c>
      <c r="Y35" s="27">
        <v>6.9851913942442021</v>
      </c>
      <c r="Z35" s="27">
        <v>5.3488697426782199</v>
      </c>
      <c r="AA35" s="27">
        <v>3.2972694487377638</v>
      </c>
      <c r="AB35" s="27">
        <v>3.3036691375358758</v>
      </c>
      <c r="AC35" s="27">
        <v>4.132555861823862</v>
      </c>
      <c r="AD35" s="15"/>
      <c r="AE35" s="27">
        <v>4.1295693685062522</v>
      </c>
      <c r="AF35" s="27">
        <v>5.7598709788900733</v>
      </c>
      <c r="AG35" s="27">
        <v>2.4600548592233609</v>
      </c>
      <c r="AH35" s="27">
        <v>2.0360627433094978</v>
      </c>
      <c r="AI35" s="27">
        <v>4.8786834059715085</v>
      </c>
      <c r="AJ35" s="27"/>
      <c r="AK35" s="27">
        <v>6.9259695338822507</v>
      </c>
      <c r="AL35" s="27">
        <v>4.8910318854520334</v>
      </c>
      <c r="AM35" s="27">
        <v>4.9068917294339904</v>
      </c>
      <c r="AN35" s="27">
        <v>2.4570728890672542</v>
      </c>
      <c r="AO35" s="27">
        <v>2.055371713974472</v>
      </c>
      <c r="AP35" s="393"/>
    </row>
    <row r="36" spans="1:42" ht="11.25" customHeight="1">
      <c r="A36" s="2" t="s">
        <v>177</v>
      </c>
      <c r="B36" s="27">
        <f>100000*'6.3'!B36/'Befolkning SE'!B30</f>
        <v>19.375512333258811</v>
      </c>
      <c r="C36" s="27">
        <f>100000*'6.3'!C36/'Befolkning SE'!C30</f>
        <v>8.2370472432100517</v>
      </c>
      <c r="D36" s="27">
        <f>100000*'6.3'!D36/'Befolkning SE'!D30</f>
        <v>8.2465570624264366</v>
      </c>
      <c r="E36" s="27">
        <v>14.166840645411435</v>
      </c>
      <c r="F36" s="27">
        <v>19.289407889367826</v>
      </c>
      <c r="G36" s="27">
        <v>14.735570192888614</v>
      </c>
      <c r="H36" s="27">
        <v>16.17540015734253</v>
      </c>
      <c r="I36" s="27">
        <v>24.280774041645206</v>
      </c>
      <c r="J36" s="27">
        <v>13.963093339604477</v>
      </c>
      <c r="K36" s="27">
        <v>12.47239565373695</v>
      </c>
      <c r="L36" s="27">
        <v>12.538352607977343</v>
      </c>
      <c r="M36" s="27">
        <v>14.863147568760636</v>
      </c>
      <c r="N36" s="27">
        <v>7.5107215550197903</v>
      </c>
      <c r="O36" s="27">
        <v>9.8659745306072892</v>
      </c>
      <c r="P36" s="27">
        <v>7.6508167246853604</v>
      </c>
      <c r="Q36" s="27">
        <v>13.892533535032339</v>
      </c>
      <c r="R36" s="27">
        <v>12.443034233897937</v>
      </c>
      <c r="S36" s="27">
        <v>6.2525889626173337</v>
      </c>
      <c r="T36" s="27">
        <v>14.88503270790082</v>
      </c>
      <c r="U36" s="27">
        <v>7.0630336514314411</v>
      </c>
      <c r="V36" s="27">
        <v>12.595648203545675</v>
      </c>
      <c r="W36" s="27">
        <v>8.660053534876397</v>
      </c>
      <c r="X36" s="27">
        <v>7.0901313249879863</v>
      </c>
      <c r="Y36" s="27">
        <v>4.7282441665287598</v>
      </c>
      <c r="Z36" s="27">
        <v>5.5263448754993449</v>
      </c>
      <c r="AA36" s="27">
        <v>7.1038984616113217</v>
      </c>
      <c r="AB36" s="27">
        <v>4.7506314380953132</v>
      </c>
      <c r="AC36" s="27">
        <v>5.5467072368681709</v>
      </c>
      <c r="AD36" s="15"/>
      <c r="AE36" s="27">
        <v>4.7445457492823877</v>
      </c>
      <c r="AF36" s="27">
        <v>3.9443063937206642</v>
      </c>
      <c r="AG36" s="27">
        <v>2.3552317548046728</v>
      </c>
      <c r="AH36" s="27">
        <v>3.1086552734450894</v>
      </c>
      <c r="AI36" s="27">
        <v>7.7038041384835836</v>
      </c>
      <c r="AJ36" s="27"/>
      <c r="AK36" s="27">
        <v>8.4433527786306417</v>
      </c>
      <c r="AL36" s="27">
        <v>7.6446754835257247</v>
      </c>
      <c r="AM36" s="27">
        <v>4.5747398116732114</v>
      </c>
      <c r="AN36" s="27">
        <v>1.5145319339058263</v>
      </c>
      <c r="AO36" s="27">
        <v>2.2612497173437851</v>
      </c>
      <c r="AP36" s="393"/>
    </row>
    <row r="37" spans="1:42" ht="11.25" customHeight="1">
      <c r="A37" s="2" t="s">
        <v>178</v>
      </c>
      <c r="B37" s="27">
        <f>100000*'6.3'!B37/'Befolkning SE'!B31</f>
        <v>12.232166520560233</v>
      </c>
      <c r="C37" s="27">
        <f>100000*'6.3'!C37/'Befolkning SE'!C31</f>
        <v>12.234710689874554</v>
      </c>
      <c r="D37" s="27">
        <f>100000*'6.3'!D37/'Befolkning SE'!D31</f>
        <v>13.83784487775892</v>
      </c>
      <c r="E37" s="27">
        <v>8.0801224946570187</v>
      </c>
      <c r="F37" s="27">
        <v>13.192928590275612</v>
      </c>
      <c r="G37" s="27">
        <v>11.509398018796038</v>
      </c>
      <c r="H37" s="27">
        <v>7.4851773790060472</v>
      </c>
      <c r="I37" s="27">
        <v>6.6409622363635652</v>
      </c>
      <c r="J37" s="27">
        <v>10.845524865302455</v>
      </c>
      <c r="K37" s="27">
        <v>10.393609854681936</v>
      </c>
      <c r="L37" s="27">
        <v>8.0622869252741172</v>
      </c>
      <c r="M37" s="27">
        <v>5.3867908193693603</v>
      </c>
      <c r="N37" s="27">
        <v>6.9454358839803518</v>
      </c>
      <c r="O37" s="27">
        <v>5.818396217266673</v>
      </c>
      <c r="P37" s="27">
        <v>7.7908924467297727</v>
      </c>
      <c r="Q37" s="27">
        <v>5.8676263495540608</v>
      </c>
      <c r="R37" s="27">
        <v>7.4563021450603957</v>
      </c>
      <c r="S37" s="27">
        <v>8.2278728989538852</v>
      </c>
      <c r="T37" s="27">
        <v>12.111456656612855</v>
      </c>
      <c r="U37" s="27">
        <v>8.5644768856447691</v>
      </c>
      <c r="V37" s="27">
        <v>6.9861673885706299</v>
      </c>
      <c r="W37" s="27">
        <v>5.8234108882254514</v>
      </c>
      <c r="X37" s="27">
        <v>5.0467209900890166</v>
      </c>
      <c r="Y37" s="27">
        <v>5.0424340216902239</v>
      </c>
      <c r="Z37" s="27">
        <v>7.3487321503163825</v>
      </c>
      <c r="AA37" s="27">
        <v>1.9283725307189745</v>
      </c>
      <c r="AB37" s="27">
        <v>6.1617379181798224</v>
      </c>
      <c r="AC37" s="27">
        <v>4.2272411103040923</v>
      </c>
      <c r="AD37" s="15"/>
      <c r="AE37" s="27">
        <v>1.9148870982566868</v>
      </c>
      <c r="AF37" s="27">
        <v>3.0492220672201005</v>
      </c>
      <c r="AG37" s="27">
        <v>4.5561892033503177</v>
      </c>
      <c r="AH37" s="27">
        <v>1.8805405425735573</v>
      </c>
      <c r="AI37" s="27">
        <v>5.2148324735067888</v>
      </c>
      <c r="AJ37" s="27"/>
      <c r="AK37" s="27">
        <v>5.5523886375918918</v>
      </c>
      <c r="AL37" s="27">
        <v>1.84002119704419</v>
      </c>
      <c r="AM37" s="27">
        <v>2.5623005066034144</v>
      </c>
      <c r="AN37" s="27">
        <v>1.4568605383828119</v>
      </c>
      <c r="AO37" s="27">
        <v>1.8096599648925966</v>
      </c>
      <c r="AP37" s="393"/>
    </row>
    <row r="38" spans="1:42" ht="11.25" customHeight="1">
      <c r="A38" s="1" t="s">
        <v>179</v>
      </c>
      <c r="B38" s="45">
        <f>100000*'6.3'!B38/'Befolkning SE'!B32</f>
        <v>9.9123141441097982</v>
      </c>
      <c r="C38" s="45">
        <f>100000*'6.3'!C38/'Befolkning SE'!C32</f>
        <v>15.706465317442987</v>
      </c>
      <c r="D38" s="45">
        <f>100000*'6.3'!D38/'Befolkning SE'!D32</f>
        <v>9.5846767855294388</v>
      </c>
      <c r="E38" s="45">
        <v>9.5589134956564301</v>
      </c>
      <c r="F38" s="45">
        <v>13.31618715710818</v>
      </c>
      <c r="G38" s="45">
        <v>9.8583805714069044</v>
      </c>
      <c r="H38" s="45">
        <v>10.195065588255284</v>
      </c>
      <c r="I38" s="45">
        <v>10.146980897368925</v>
      </c>
      <c r="J38" s="45">
        <v>7.8624593772932174</v>
      </c>
      <c r="K38" s="45">
        <v>7.4725011956001914</v>
      </c>
      <c r="L38" s="45">
        <v>8.2703346854077466</v>
      </c>
      <c r="M38" s="45">
        <v>8.323244552058112</v>
      </c>
      <c r="N38" s="45">
        <v>10.292889900387699</v>
      </c>
      <c r="O38" s="45">
        <v>12.285342434724521</v>
      </c>
      <c r="P38" s="45">
        <v>5.8118359977372585</v>
      </c>
      <c r="Q38" s="45">
        <v>9.366292275150446</v>
      </c>
      <c r="R38" s="45">
        <v>10.599333419698272</v>
      </c>
      <c r="S38" s="45">
        <v>12.222432500630836</v>
      </c>
      <c r="T38" s="45">
        <v>5.9318079359681102</v>
      </c>
      <c r="U38" s="45">
        <v>7.9181265712532412</v>
      </c>
      <c r="V38" s="45">
        <v>5.5612933979502666</v>
      </c>
      <c r="W38" s="45">
        <v>5.1610649261967714</v>
      </c>
      <c r="X38" s="45">
        <v>10.774056072976274</v>
      </c>
      <c r="Y38" s="45">
        <v>8.4108668399572242</v>
      </c>
      <c r="Z38" s="45">
        <v>2.8110304836177158</v>
      </c>
      <c r="AA38" s="45">
        <v>4.0223805252424487</v>
      </c>
      <c r="AB38" s="45">
        <v>8.0468325655313926</v>
      </c>
      <c r="AC38" s="45">
        <v>6.0328913234956989</v>
      </c>
      <c r="AD38" s="144" t="s">
        <v>553</v>
      </c>
      <c r="AE38" s="45">
        <v>6.815375487098895</v>
      </c>
      <c r="AF38" s="45">
        <v>5.2002704140615315</v>
      </c>
      <c r="AG38" s="45">
        <v>5.6059871943235375</v>
      </c>
      <c r="AH38" s="45">
        <v>9.5781617911162549</v>
      </c>
      <c r="AI38" s="45">
        <v>1.5917547105990968</v>
      </c>
      <c r="AJ38" s="45"/>
      <c r="AK38" s="45">
        <v>6.7865084212585378</v>
      </c>
      <c r="AL38" s="45">
        <v>8.3968763619933391</v>
      </c>
      <c r="AM38" s="45">
        <v>2.0030927752449781</v>
      </c>
      <c r="AN38" s="45">
        <v>5.2063934511580223</v>
      </c>
      <c r="AO38" s="45">
        <v>5.6184960891254008</v>
      </c>
      <c r="AP38" s="393"/>
    </row>
    <row r="39" spans="1:42" ht="11.25" customHeight="1">
      <c r="AD39" s="15"/>
    </row>
    <row r="40" spans="1:42" ht="11.25" customHeight="1">
      <c r="A40" s="2" t="s">
        <v>361</v>
      </c>
      <c r="AD40" s="15"/>
      <c r="AE40" s="9"/>
    </row>
    <row r="41" spans="1:42" ht="11.25" customHeight="1">
      <c r="A41" s="11" t="s">
        <v>362</v>
      </c>
      <c r="AD41" s="15"/>
    </row>
  </sheetData>
  <conditionalFormatting sqref="AP1:AP1048576">
    <cfRule type="colorScale" priority="1">
      <colorScale>
        <cfvo type="min"/>
        <cfvo type="percentile" val="50"/>
        <cfvo type="max"/>
        <color rgb="FF5A8AC6"/>
        <color rgb="FFFCFCFF"/>
        <color rgb="FFF8696B"/>
      </colorScale>
    </cfRule>
  </conditionalFormatting>
  <pageMargins left="0.74803149606299213" right="0.74803149606299213" top="0.98425196850393704" bottom="0.98425196850393704" header="0.51181102362204722" footer="0.51181102362204722"/>
  <pageSetup paperSize="9" scale="67"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5"/>
  <dimension ref="A1:U53"/>
  <sheetViews>
    <sheetView zoomScaleNormal="100" zoomScaleSheetLayoutView="100" workbookViewId="0">
      <pane ySplit="9" topLeftCell="A10" activePane="bottomLeft" state="frozen"/>
      <selection activeCell="AE66" sqref="AE66:AE67"/>
      <selection pane="bottomLeft"/>
    </sheetView>
  </sheetViews>
  <sheetFormatPr defaultColWidth="9.140625" defaultRowHeight="11.25"/>
  <cols>
    <col min="1" max="1" width="11.42578125" style="2" customWidth="1"/>
    <col min="2" max="2" width="9.140625" style="3" customWidth="1"/>
    <col min="3" max="3" width="2.85546875" style="2" customWidth="1"/>
    <col min="4" max="4" width="7.28515625" style="24" customWidth="1"/>
    <col min="5" max="5" width="0.85546875" style="24" customWidth="1"/>
    <col min="6" max="6" width="7.28515625" style="24" customWidth="1"/>
    <col min="7" max="7" width="1" style="2" customWidth="1"/>
    <col min="8" max="8" width="7.85546875" style="2" customWidth="1"/>
    <col min="9" max="9" width="15.5703125" style="2" customWidth="1"/>
    <col min="10" max="10" width="0.85546875" style="2" customWidth="1"/>
    <col min="11" max="11" width="7.28515625" style="2" customWidth="1"/>
    <col min="12" max="12" width="1" style="2" customWidth="1"/>
    <col min="13" max="13" width="15" style="2" customWidth="1"/>
    <col min="14" max="14" width="1" style="2" customWidth="1"/>
    <col min="15" max="15" width="13.42578125" style="2" customWidth="1"/>
    <col min="16" max="16" width="2.85546875" style="2" customWidth="1"/>
    <col min="17" max="17" width="10" style="2" customWidth="1"/>
    <col min="18" max="18" width="1" style="2" customWidth="1"/>
    <col min="19" max="20" width="10" style="2" customWidth="1"/>
    <col min="21" max="21" width="0.85546875" style="24" customWidth="1"/>
    <col min="22" max="16384" width="9.140625" style="2"/>
  </cols>
  <sheetData>
    <row r="1" spans="1:21" s="3" customFormat="1" ht="11.25" customHeight="1">
      <c r="A1" s="3" t="s">
        <v>729</v>
      </c>
      <c r="D1" s="5"/>
      <c r="E1" s="5"/>
      <c r="F1" s="5"/>
      <c r="U1" s="5"/>
    </row>
    <row r="2" spans="1:21" s="3" customFormat="1" ht="11.25" hidden="1" customHeight="1">
      <c r="A2" s="3" t="s">
        <v>302</v>
      </c>
      <c r="D2" s="5"/>
      <c r="E2" s="5"/>
      <c r="F2" s="5"/>
      <c r="U2" s="5"/>
    </row>
    <row r="3" spans="1:21" s="3" customFormat="1" ht="11.25" customHeight="1">
      <c r="A3" s="7" t="s">
        <v>730</v>
      </c>
      <c r="B3" s="7"/>
      <c r="C3" s="7"/>
      <c r="D3" s="5"/>
      <c r="E3" s="5"/>
      <c r="F3" s="5"/>
      <c r="G3" s="7"/>
      <c r="L3" s="7"/>
      <c r="N3" s="7"/>
      <c r="P3" s="7"/>
      <c r="R3" s="7"/>
      <c r="U3" s="5"/>
    </row>
    <row r="4" spans="1:21" s="3" customFormat="1" ht="11.25" hidden="1" customHeight="1">
      <c r="A4" s="7" t="s">
        <v>302</v>
      </c>
      <c r="B4" s="7"/>
      <c r="C4" s="7"/>
      <c r="D4" s="5"/>
      <c r="E4" s="5"/>
      <c r="F4" s="5"/>
      <c r="G4" s="7"/>
      <c r="L4" s="7"/>
      <c r="N4" s="7"/>
      <c r="P4" s="7"/>
      <c r="R4" s="7"/>
      <c r="U4" s="5"/>
    </row>
    <row r="5" spans="1:21" s="3" customFormat="1" ht="11.25" customHeight="1">
      <c r="A5" s="4"/>
      <c r="B5" s="4"/>
      <c r="C5" s="4"/>
      <c r="D5" s="103"/>
      <c r="E5" s="103"/>
      <c r="F5" s="103"/>
      <c r="G5" s="4"/>
      <c r="H5" s="4"/>
      <c r="I5" s="4"/>
      <c r="J5" s="4"/>
      <c r="K5" s="4"/>
      <c r="L5" s="4"/>
      <c r="M5" s="4"/>
      <c r="N5" s="4"/>
      <c r="O5" s="4"/>
      <c r="P5" s="4"/>
      <c r="Q5" s="4"/>
      <c r="R5" s="4"/>
      <c r="S5" s="4"/>
      <c r="T5" s="4"/>
      <c r="U5" s="103"/>
    </row>
    <row r="6" spans="1:21" s="3" customFormat="1">
      <c r="A6" s="3" t="s">
        <v>33</v>
      </c>
      <c r="B6" s="3" t="s">
        <v>286</v>
      </c>
      <c r="D6" s="5"/>
      <c r="E6" s="5"/>
      <c r="F6" s="5"/>
      <c r="U6" s="5"/>
    </row>
    <row r="7" spans="1:21" s="3" customFormat="1">
      <c r="A7" s="7" t="s">
        <v>37</v>
      </c>
      <c r="B7" s="8" t="s">
        <v>287</v>
      </c>
      <c r="C7" s="8"/>
      <c r="D7" s="103"/>
      <c r="E7" s="103"/>
      <c r="F7" s="103"/>
      <c r="G7" s="8"/>
      <c r="H7" s="4"/>
      <c r="I7" s="8"/>
      <c r="J7" s="8"/>
      <c r="K7" s="4"/>
      <c r="L7" s="8"/>
      <c r="M7" s="4"/>
      <c r="N7" s="8"/>
      <c r="O7" s="4"/>
      <c r="P7" s="8"/>
      <c r="Q7" s="4"/>
      <c r="R7" s="8"/>
      <c r="S7" s="4"/>
      <c r="T7" s="4"/>
      <c r="U7" s="103"/>
    </row>
    <row r="8" spans="1:21" s="3" customFormat="1">
      <c r="B8" s="5" t="s">
        <v>223</v>
      </c>
      <c r="D8" s="5" t="s">
        <v>306</v>
      </c>
      <c r="E8" s="5"/>
      <c r="F8" s="5" t="s">
        <v>307</v>
      </c>
      <c r="H8" s="3" t="s">
        <v>312</v>
      </c>
      <c r="I8" s="3" t="s">
        <v>345</v>
      </c>
      <c r="K8" s="3" t="s">
        <v>311</v>
      </c>
      <c r="M8" s="3" t="s">
        <v>354</v>
      </c>
      <c r="O8" s="3" t="s">
        <v>355</v>
      </c>
      <c r="Q8" s="3" t="s">
        <v>426</v>
      </c>
      <c r="S8" s="3" t="s">
        <v>513</v>
      </c>
      <c r="T8" s="3" t="s">
        <v>427</v>
      </c>
      <c r="U8" s="5"/>
    </row>
    <row r="9" spans="1:21" s="7" customFormat="1" ht="10.5">
      <c r="A9" s="8"/>
      <c r="B9" s="10" t="s">
        <v>310</v>
      </c>
      <c r="C9" s="8"/>
      <c r="D9" s="10" t="s">
        <v>308</v>
      </c>
      <c r="E9" s="10"/>
      <c r="F9" s="10" t="s">
        <v>309</v>
      </c>
      <c r="G9" s="8"/>
      <c r="H9" s="8" t="s">
        <v>313</v>
      </c>
      <c r="I9" s="8" t="s">
        <v>346</v>
      </c>
      <c r="J9" s="8"/>
      <c r="K9" s="8" t="s">
        <v>342</v>
      </c>
      <c r="L9" s="8"/>
      <c r="M9" s="8" t="s">
        <v>356</v>
      </c>
      <c r="N9" s="8"/>
      <c r="O9" s="8" t="s">
        <v>357</v>
      </c>
      <c r="P9" s="8"/>
      <c r="Q9" s="8" t="s">
        <v>426</v>
      </c>
      <c r="R9" s="8"/>
      <c r="S9" s="8" t="s">
        <v>513</v>
      </c>
      <c r="T9" s="8" t="s">
        <v>427</v>
      </c>
      <c r="U9" s="10"/>
    </row>
    <row r="10" spans="1:21">
      <c r="B10" s="5"/>
    </row>
    <row r="11" spans="1:21" ht="11.25" customHeight="1">
      <c r="A11" s="16">
        <v>1985</v>
      </c>
      <c r="B11" s="287">
        <v>808</v>
      </c>
      <c r="D11" s="177">
        <v>566</v>
      </c>
      <c r="E11" s="177"/>
      <c r="F11" s="201">
        <v>242</v>
      </c>
      <c r="G11" s="16"/>
      <c r="H11" s="22">
        <v>324</v>
      </c>
      <c r="I11" s="22">
        <v>274</v>
      </c>
      <c r="J11" s="22"/>
      <c r="K11" s="22">
        <v>210</v>
      </c>
      <c r="L11" s="16"/>
      <c r="M11" s="22">
        <v>465</v>
      </c>
      <c r="N11" s="16"/>
      <c r="O11" s="22">
        <v>343</v>
      </c>
      <c r="P11" s="16"/>
      <c r="Q11" s="22">
        <v>272</v>
      </c>
      <c r="R11" s="16"/>
      <c r="S11" s="22">
        <v>362</v>
      </c>
      <c r="T11" s="22">
        <v>174</v>
      </c>
      <c r="U11" s="177"/>
    </row>
    <row r="12" spans="1:21" ht="11.25" customHeight="1">
      <c r="A12" s="16">
        <v>1986</v>
      </c>
      <c r="B12" s="287">
        <v>844</v>
      </c>
      <c r="D12" s="177">
        <v>607</v>
      </c>
      <c r="E12" s="177"/>
      <c r="F12" s="201">
        <v>237</v>
      </c>
      <c r="G12" s="16"/>
      <c r="H12" s="22">
        <v>333</v>
      </c>
      <c r="I12" s="22">
        <v>289</v>
      </c>
      <c r="J12" s="22"/>
      <c r="K12" s="22">
        <v>222</v>
      </c>
      <c r="L12" s="16"/>
      <c r="M12" s="22">
        <v>453</v>
      </c>
      <c r="N12" s="16"/>
      <c r="O12" s="22">
        <v>391</v>
      </c>
      <c r="P12" s="16"/>
      <c r="Q12" s="22">
        <v>277</v>
      </c>
      <c r="R12" s="16"/>
      <c r="S12" s="22">
        <v>394</v>
      </c>
      <c r="T12" s="22">
        <v>173</v>
      </c>
      <c r="U12" s="177"/>
    </row>
    <row r="13" spans="1:21" ht="11.25" customHeight="1">
      <c r="A13" s="16">
        <v>1987</v>
      </c>
      <c r="B13" s="287">
        <v>787</v>
      </c>
      <c r="D13" s="177">
        <v>565</v>
      </c>
      <c r="E13" s="177"/>
      <c r="F13" s="201">
        <v>222</v>
      </c>
      <c r="G13" s="16"/>
      <c r="H13" s="22">
        <v>300</v>
      </c>
      <c r="I13" s="22">
        <v>260</v>
      </c>
      <c r="J13" s="22"/>
      <c r="K13" s="22">
        <v>227</v>
      </c>
      <c r="L13" s="16"/>
      <c r="M13" s="22">
        <v>429</v>
      </c>
      <c r="N13" s="16"/>
      <c r="O13" s="22">
        <v>358</v>
      </c>
      <c r="P13" s="16"/>
      <c r="Q13" s="22">
        <v>266</v>
      </c>
      <c r="R13" s="16"/>
      <c r="S13" s="22">
        <v>364</v>
      </c>
      <c r="T13" s="22">
        <v>157</v>
      </c>
      <c r="U13" s="177"/>
    </row>
    <row r="14" spans="1:21" ht="11.25" customHeight="1">
      <c r="A14" s="16">
        <v>1988</v>
      </c>
      <c r="B14" s="287">
        <v>813</v>
      </c>
      <c r="D14" s="177">
        <v>572</v>
      </c>
      <c r="E14" s="177"/>
      <c r="F14" s="201">
        <v>241</v>
      </c>
      <c r="G14" s="16"/>
      <c r="H14" s="22">
        <v>318</v>
      </c>
      <c r="I14" s="22">
        <v>284</v>
      </c>
      <c r="J14" s="22"/>
      <c r="K14" s="22">
        <v>211</v>
      </c>
      <c r="L14" s="16"/>
      <c r="M14" s="22">
        <v>473</v>
      </c>
      <c r="N14" s="16"/>
      <c r="O14" s="22">
        <v>340</v>
      </c>
      <c r="P14" s="16"/>
      <c r="Q14" s="22">
        <v>290</v>
      </c>
      <c r="R14" s="16"/>
      <c r="S14" s="22">
        <v>365</v>
      </c>
      <c r="T14" s="22">
        <v>158</v>
      </c>
      <c r="U14" s="177"/>
    </row>
    <row r="15" spans="1:21" ht="11.25" customHeight="1">
      <c r="A15" s="16">
        <v>1989</v>
      </c>
      <c r="B15" s="287">
        <v>904</v>
      </c>
      <c r="D15" s="177">
        <v>635</v>
      </c>
      <c r="E15" s="177"/>
      <c r="F15" s="201">
        <v>269</v>
      </c>
      <c r="G15" s="16"/>
      <c r="H15" s="22">
        <v>316</v>
      </c>
      <c r="I15" s="22">
        <v>310</v>
      </c>
      <c r="J15" s="22"/>
      <c r="K15" s="22">
        <v>278</v>
      </c>
      <c r="L15" s="16"/>
      <c r="M15" s="22">
        <v>511</v>
      </c>
      <c r="N15" s="16"/>
      <c r="O15" s="22">
        <v>393</v>
      </c>
      <c r="P15" s="16"/>
      <c r="Q15" s="22">
        <v>307</v>
      </c>
      <c r="R15" s="16"/>
      <c r="S15" s="22">
        <v>408</v>
      </c>
      <c r="T15" s="22">
        <v>189</v>
      </c>
      <c r="U15" s="177"/>
    </row>
    <row r="16" spans="1:21" ht="11.25" customHeight="1">
      <c r="A16" s="16">
        <v>1990</v>
      </c>
      <c r="B16" s="287">
        <v>772</v>
      </c>
      <c r="D16" s="177">
        <v>529</v>
      </c>
      <c r="E16" s="177"/>
      <c r="F16" s="201">
        <v>243</v>
      </c>
      <c r="G16" s="16"/>
      <c r="H16" s="22">
        <v>268</v>
      </c>
      <c r="I16" s="22">
        <v>271</v>
      </c>
      <c r="J16" s="22"/>
      <c r="K16" s="22">
        <v>233</v>
      </c>
      <c r="L16" s="16"/>
      <c r="M16" s="22">
        <v>424</v>
      </c>
      <c r="N16" s="16"/>
      <c r="O16" s="22">
        <v>348</v>
      </c>
      <c r="P16" s="16"/>
      <c r="Q16" s="22">
        <v>268</v>
      </c>
      <c r="R16" s="16"/>
      <c r="S16" s="22">
        <v>341</v>
      </c>
      <c r="T16" s="22">
        <v>163</v>
      </c>
      <c r="U16" s="177"/>
    </row>
    <row r="17" spans="1:21" ht="11.25" customHeight="1">
      <c r="A17" s="16">
        <v>1991</v>
      </c>
      <c r="B17" s="287">
        <v>745</v>
      </c>
      <c r="D17" s="177">
        <v>530</v>
      </c>
      <c r="E17" s="177"/>
      <c r="F17" s="201">
        <v>215</v>
      </c>
      <c r="G17" s="16"/>
      <c r="H17" s="22">
        <v>284</v>
      </c>
      <c r="I17" s="22">
        <v>230</v>
      </c>
      <c r="J17" s="22"/>
      <c r="K17" s="22">
        <v>231</v>
      </c>
      <c r="L17" s="16"/>
      <c r="M17" s="22">
        <v>430</v>
      </c>
      <c r="N17" s="16"/>
      <c r="O17" s="22">
        <v>315</v>
      </c>
      <c r="P17" s="16"/>
      <c r="Q17" s="22">
        <v>208</v>
      </c>
      <c r="R17" s="16"/>
      <c r="S17" s="22">
        <v>363</v>
      </c>
      <c r="T17" s="22">
        <v>174</v>
      </c>
      <c r="U17" s="177"/>
    </row>
    <row r="18" spans="1:21" ht="11.25" customHeight="1">
      <c r="A18" s="16">
        <v>1992</v>
      </c>
      <c r="B18" s="287">
        <v>759</v>
      </c>
      <c r="D18" s="177">
        <v>531</v>
      </c>
      <c r="E18" s="177"/>
      <c r="F18" s="201">
        <v>228</v>
      </c>
      <c r="G18" s="16"/>
      <c r="H18" s="22">
        <v>324</v>
      </c>
      <c r="I18" s="22">
        <v>217</v>
      </c>
      <c r="J18" s="22"/>
      <c r="K18" s="22">
        <v>218</v>
      </c>
      <c r="L18" s="16"/>
      <c r="M18" s="22">
        <v>424</v>
      </c>
      <c r="N18" s="16"/>
      <c r="O18" s="22">
        <v>335</v>
      </c>
      <c r="P18" s="16"/>
      <c r="Q18" s="22">
        <v>274</v>
      </c>
      <c r="R18" s="16"/>
      <c r="S18" s="22">
        <v>316</v>
      </c>
      <c r="T18" s="22">
        <v>169</v>
      </c>
      <c r="U18" s="177"/>
    </row>
    <row r="19" spans="1:21" ht="11.25" customHeight="1">
      <c r="A19" s="16">
        <v>1993</v>
      </c>
      <c r="B19" s="287">
        <v>632</v>
      </c>
      <c r="D19" s="177">
        <v>439</v>
      </c>
      <c r="E19" s="177"/>
      <c r="F19" s="201">
        <v>193</v>
      </c>
      <c r="G19" s="16"/>
      <c r="H19" s="22">
        <v>215</v>
      </c>
      <c r="I19" s="22">
        <v>227</v>
      </c>
      <c r="J19" s="22"/>
      <c r="K19" s="22">
        <v>190</v>
      </c>
      <c r="L19" s="16"/>
      <c r="M19" s="22">
        <v>351</v>
      </c>
      <c r="N19" s="16"/>
      <c r="O19" s="22">
        <v>281</v>
      </c>
      <c r="P19" s="16"/>
      <c r="Q19" s="22">
        <v>228</v>
      </c>
      <c r="R19" s="16"/>
      <c r="S19" s="22">
        <v>282</v>
      </c>
      <c r="T19" s="22">
        <v>122</v>
      </c>
      <c r="U19" s="177"/>
    </row>
    <row r="20" spans="1:21" ht="11.25" customHeight="1">
      <c r="A20" s="16">
        <v>1994</v>
      </c>
      <c r="B20" s="287">
        <v>589</v>
      </c>
      <c r="D20" s="177">
        <v>408</v>
      </c>
      <c r="E20" s="177"/>
      <c r="F20" s="201">
        <v>181</v>
      </c>
      <c r="G20" s="16"/>
      <c r="H20" s="22">
        <v>219</v>
      </c>
      <c r="I20" s="22">
        <v>194</v>
      </c>
      <c r="J20" s="22"/>
      <c r="K20" s="22">
        <v>176</v>
      </c>
      <c r="L20" s="16"/>
      <c r="M20" s="22">
        <v>328</v>
      </c>
      <c r="N20" s="16"/>
      <c r="O20" s="22">
        <v>261</v>
      </c>
      <c r="P20" s="16"/>
      <c r="Q20" s="22">
        <v>212</v>
      </c>
      <c r="R20" s="16"/>
      <c r="S20" s="22">
        <v>253</v>
      </c>
      <c r="T20" s="22">
        <v>124</v>
      </c>
      <c r="U20" s="177"/>
    </row>
    <row r="21" spans="1:21" ht="11.25" customHeight="1">
      <c r="A21" s="16">
        <v>1995</v>
      </c>
      <c r="B21" s="287">
        <v>572</v>
      </c>
      <c r="D21" s="177">
        <v>403</v>
      </c>
      <c r="E21" s="177"/>
      <c r="F21" s="201">
        <v>169</v>
      </c>
      <c r="G21" s="16"/>
      <c r="H21" s="22">
        <v>229</v>
      </c>
      <c r="I21" s="22">
        <v>182</v>
      </c>
      <c r="J21" s="22"/>
      <c r="K21" s="22">
        <v>161</v>
      </c>
      <c r="L21" s="16"/>
      <c r="M21" s="22">
        <v>328</v>
      </c>
      <c r="N21" s="16"/>
      <c r="O21" s="22">
        <v>244</v>
      </c>
      <c r="P21" s="16"/>
      <c r="Q21" s="22">
        <v>207</v>
      </c>
      <c r="R21" s="16"/>
      <c r="S21" s="22">
        <v>268</v>
      </c>
      <c r="T21" s="22">
        <v>97</v>
      </c>
      <c r="U21" s="177"/>
    </row>
    <row r="22" spans="1:21" ht="11.25" customHeight="1">
      <c r="A22" s="16">
        <v>1996</v>
      </c>
      <c r="B22" s="287">
        <v>537</v>
      </c>
      <c r="D22" s="177">
        <v>376</v>
      </c>
      <c r="E22" s="177"/>
      <c r="F22" s="201">
        <v>161</v>
      </c>
      <c r="G22" s="16"/>
      <c r="H22" s="22">
        <v>210</v>
      </c>
      <c r="I22" s="22">
        <v>178</v>
      </c>
      <c r="J22" s="22"/>
      <c r="K22" s="22">
        <v>149</v>
      </c>
      <c r="L22" s="16"/>
      <c r="M22" s="22">
        <v>304</v>
      </c>
      <c r="N22" s="16"/>
      <c r="O22" s="22">
        <v>233</v>
      </c>
      <c r="P22" s="16"/>
      <c r="Q22" s="22">
        <v>202</v>
      </c>
      <c r="R22" s="16"/>
      <c r="S22" s="22">
        <v>235</v>
      </c>
      <c r="T22" s="22">
        <v>100</v>
      </c>
      <c r="U22" s="177"/>
    </row>
    <row r="23" spans="1:21" ht="11.25" customHeight="1">
      <c r="A23" s="16">
        <v>1997</v>
      </c>
      <c r="B23" s="287">
        <v>541</v>
      </c>
      <c r="D23" s="177">
        <v>404</v>
      </c>
      <c r="E23" s="177"/>
      <c r="F23" s="201">
        <v>137</v>
      </c>
      <c r="G23" s="16"/>
      <c r="H23" s="22">
        <v>189</v>
      </c>
      <c r="I23" s="22">
        <v>175</v>
      </c>
      <c r="J23" s="22"/>
      <c r="K23" s="22">
        <v>177</v>
      </c>
      <c r="L23" s="16"/>
      <c r="M23" s="22">
        <v>282</v>
      </c>
      <c r="N23" s="16"/>
      <c r="O23" s="22">
        <v>259</v>
      </c>
      <c r="P23" s="16"/>
      <c r="Q23" s="22">
        <v>186</v>
      </c>
      <c r="R23" s="16"/>
      <c r="S23" s="22">
        <v>262</v>
      </c>
      <c r="T23" s="22">
        <v>93</v>
      </c>
      <c r="U23" s="177"/>
    </row>
    <row r="24" spans="1:21" ht="11.25" customHeight="1">
      <c r="A24" s="16">
        <v>1998</v>
      </c>
      <c r="B24" s="287">
        <v>531</v>
      </c>
      <c r="D24" s="177">
        <v>410</v>
      </c>
      <c r="E24" s="177"/>
      <c r="F24" s="201">
        <v>121</v>
      </c>
      <c r="G24" s="16"/>
      <c r="H24" s="22">
        <v>199</v>
      </c>
      <c r="I24" s="22">
        <v>176</v>
      </c>
      <c r="J24" s="22"/>
      <c r="K24" s="22">
        <v>156</v>
      </c>
      <c r="L24" s="16"/>
      <c r="M24" s="22">
        <v>298</v>
      </c>
      <c r="N24" s="16"/>
      <c r="O24" s="22">
        <v>233</v>
      </c>
      <c r="P24" s="16"/>
      <c r="Q24" s="22">
        <v>205</v>
      </c>
      <c r="R24" s="16"/>
      <c r="S24" s="22">
        <v>234</v>
      </c>
      <c r="T24" s="22">
        <v>92</v>
      </c>
      <c r="U24" s="177"/>
    </row>
    <row r="25" spans="1:21" ht="11.25" customHeight="1">
      <c r="A25" s="16">
        <v>1999</v>
      </c>
      <c r="B25" s="287">
        <v>580</v>
      </c>
      <c r="D25" s="177">
        <v>422</v>
      </c>
      <c r="E25" s="177"/>
      <c r="F25" s="201">
        <v>158</v>
      </c>
      <c r="G25" s="16"/>
      <c r="H25" s="22">
        <v>215</v>
      </c>
      <c r="I25" s="22">
        <v>193</v>
      </c>
      <c r="J25" s="22"/>
      <c r="K25" s="22">
        <v>172</v>
      </c>
      <c r="L25" s="16"/>
      <c r="M25" s="22">
        <v>315</v>
      </c>
      <c r="N25" s="16"/>
      <c r="O25" s="22">
        <v>265</v>
      </c>
      <c r="P25" s="16"/>
      <c r="Q25" s="22">
        <v>223</v>
      </c>
      <c r="R25" s="16"/>
      <c r="S25" s="22">
        <v>233</v>
      </c>
      <c r="T25" s="22">
        <v>124</v>
      </c>
      <c r="U25" s="177"/>
    </row>
    <row r="26" spans="1:21" ht="11.25" customHeight="1">
      <c r="A26" s="16">
        <v>2000</v>
      </c>
      <c r="B26" s="287">
        <v>591</v>
      </c>
      <c r="D26" s="177">
        <v>438</v>
      </c>
      <c r="E26" s="177"/>
      <c r="F26" s="200">
        <v>153</v>
      </c>
      <c r="G26" s="16"/>
      <c r="H26" s="18">
        <v>202</v>
      </c>
      <c r="I26" s="18">
        <v>215</v>
      </c>
      <c r="J26" s="18"/>
      <c r="K26" s="22">
        <v>174</v>
      </c>
      <c r="L26" s="16"/>
      <c r="M26" s="18">
        <v>310</v>
      </c>
      <c r="N26" s="16"/>
      <c r="O26" s="18">
        <v>281</v>
      </c>
      <c r="P26" s="16"/>
      <c r="Q26" s="18">
        <v>182</v>
      </c>
      <c r="R26" s="16"/>
      <c r="S26" s="18">
        <v>279</v>
      </c>
      <c r="T26" s="18">
        <v>130</v>
      </c>
      <c r="U26" s="177"/>
    </row>
    <row r="27" spans="1:21" ht="11.25" customHeight="1">
      <c r="A27" s="16">
        <v>2001</v>
      </c>
      <c r="B27" s="287">
        <v>583</v>
      </c>
      <c r="D27" s="177">
        <v>433</v>
      </c>
      <c r="E27" s="177"/>
      <c r="F27" s="201">
        <v>150</v>
      </c>
      <c r="G27" s="16"/>
      <c r="H27" s="22">
        <v>233</v>
      </c>
      <c r="I27" s="22">
        <v>197</v>
      </c>
      <c r="J27" s="22"/>
      <c r="K27" s="22">
        <v>153</v>
      </c>
      <c r="L27" s="16"/>
      <c r="M27" s="22">
        <v>285</v>
      </c>
      <c r="N27" s="16"/>
      <c r="O27" s="22">
        <v>298</v>
      </c>
      <c r="P27" s="16"/>
      <c r="Q27" s="22">
        <v>186</v>
      </c>
      <c r="R27" s="16"/>
      <c r="S27" s="22">
        <v>260</v>
      </c>
      <c r="T27" s="22">
        <v>137</v>
      </c>
      <c r="U27" s="177"/>
    </row>
    <row r="28" spans="1:21" ht="11.25" customHeight="1">
      <c r="A28" s="19">
        <v>2002</v>
      </c>
      <c r="B28" s="5">
        <v>560</v>
      </c>
      <c r="D28" s="24">
        <v>423</v>
      </c>
      <c r="F28" s="21">
        <v>137</v>
      </c>
      <c r="G28" s="19"/>
      <c r="H28" s="9">
        <v>229</v>
      </c>
      <c r="I28" s="2">
        <v>170</v>
      </c>
      <c r="K28" s="22">
        <v>161</v>
      </c>
      <c r="L28" s="19"/>
      <c r="M28" s="9">
        <v>303</v>
      </c>
      <c r="N28" s="19"/>
      <c r="O28" s="9">
        <v>257</v>
      </c>
      <c r="P28" s="19"/>
      <c r="Q28" s="9">
        <v>189</v>
      </c>
      <c r="R28" s="19"/>
      <c r="S28" s="9">
        <v>242</v>
      </c>
      <c r="T28" s="9">
        <v>129</v>
      </c>
    </row>
    <row r="29" spans="1:21" ht="11.25" customHeight="1">
      <c r="A29" s="19">
        <v>2003</v>
      </c>
      <c r="B29" s="5">
        <v>529</v>
      </c>
      <c r="D29" s="24">
        <v>391</v>
      </c>
      <c r="F29" s="21">
        <v>138</v>
      </c>
      <c r="G29" s="19"/>
      <c r="H29" s="21">
        <v>206</v>
      </c>
      <c r="I29" s="21">
        <v>165</v>
      </c>
      <c r="J29" s="21"/>
      <c r="K29" s="22">
        <v>158</v>
      </c>
      <c r="L29" s="19"/>
      <c r="M29" s="21">
        <v>258</v>
      </c>
      <c r="N29" s="19"/>
      <c r="O29" s="21">
        <v>271</v>
      </c>
      <c r="P29" s="19"/>
      <c r="Q29" s="21">
        <v>170</v>
      </c>
      <c r="R29" s="19"/>
      <c r="S29" s="21">
        <v>245</v>
      </c>
      <c r="T29" s="21">
        <v>114</v>
      </c>
    </row>
    <row r="30" spans="1:21" ht="11.25" customHeight="1">
      <c r="A30" s="19">
        <v>2004</v>
      </c>
      <c r="B30" s="5">
        <v>480</v>
      </c>
      <c r="D30" s="24">
        <v>364</v>
      </c>
      <c r="F30" s="21">
        <v>116</v>
      </c>
      <c r="G30" s="19"/>
      <c r="H30" s="21">
        <v>205</v>
      </c>
      <c r="I30" s="21">
        <v>149</v>
      </c>
      <c r="J30" s="21"/>
      <c r="K30" s="22">
        <v>126</v>
      </c>
      <c r="L30" s="19"/>
      <c r="M30" s="21">
        <v>252</v>
      </c>
      <c r="N30" s="19"/>
      <c r="O30" s="21">
        <v>228</v>
      </c>
      <c r="P30" s="19"/>
      <c r="Q30" s="21">
        <v>155</v>
      </c>
      <c r="R30" s="19"/>
      <c r="S30" s="21">
        <v>199</v>
      </c>
      <c r="T30" s="21">
        <v>126</v>
      </c>
    </row>
    <row r="31" spans="1:21" ht="11.25" customHeight="1">
      <c r="A31" s="19">
        <v>2005</v>
      </c>
      <c r="B31" s="5">
        <v>440</v>
      </c>
      <c r="D31" s="24">
        <v>324</v>
      </c>
      <c r="F31" s="21">
        <v>116</v>
      </c>
      <c r="G31" s="19"/>
      <c r="H31" s="9">
        <v>167</v>
      </c>
      <c r="I31" s="2">
        <v>127</v>
      </c>
      <c r="K31" s="22">
        <v>146</v>
      </c>
      <c r="L31" s="19"/>
      <c r="M31" s="9">
        <v>243</v>
      </c>
      <c r="N31" s="19"/>
      <c r="O31" s="9">
        <v>197</v>
      </c>
      <c r="P31" s="19"/>
      <c r="Q31" s="9">
        <v>169</v>
      </c>
      <c r="R31" s="19"/>
      <c r="S31" s="9">
        <v>190</v>
      </c>
      <c r="T31" s="9">
        <v>81</v>
      </c>
    </row>
    <row r="32" spans="1:21" ht="11.25" customHeight="1">
      <c r="A32" s="19">
        <v>2006</v>
      </c>
      <c r="B32" s="5">
        <v>445</v>
      </c>
      <c r="D32" s="24">
        <v>333</v>
      </c>
      <c r="F32" s="21">
        <v>112</v>
      </c>
      <c r="G32" s="19"/>
      <c r="H32" s="9">
        <v>188</v>
      </c>
      <c r="I32" s="2">
        <v>134</v>
      </c>
      <c r="K32" s="22">
        <v>123</v>
      </c>
      <c r="L32" s="19"/>
      <c r="M32" s="9">
        <v>224</v>
      </c>
      <c r="N32" s="19"/>
      <c r="O32" s="9">
        <v>221</v>
      </c>
      <c r="P32" s="19"/>
      <c r="Q32" s="9">
        <v>169</v>
      </c>
      <c r="R32" s="19"/>
      <c r="S32" s="9">
        <v>191</v>
      </c>
      <c r="T32" s="9">
        <v>85</v>
      </c>
    </row>
    <row r="33" spans="1:21" ht="11.25" customHeight="1">
      <c r="A33" s="19">
        <v>2007</v>
      </c>
      <c r="B33" s="5">
        <v>471</v>
      </c>
      <c r="D33" s="24">
        <v>344</v>
      </c>
      <c r="F33" s="21">
        <v>127</v>
      </c>
      <c r="G33" s="19"/>
      <c r="H33" s="9">
        <v>208</v>
      </c>
      <c r="I33" s="2">
        <v>135</v>
      </c>
      <c r="K33" s="22">
        <v>128</v>
      </c>
      <c r="L33" s="19"/>
      <c r="M33" s="9">
        <v>277</v>
      </c>
      <c r="N33" s="19"/>
      <c r="O33" s="9">
        <v>194</v>
      </c>
      <c r="P33" s="19"/>
      <c r="Q33" s="9">
        <v>179</v>
      </c>
      <c r="R33" s="19"/>
      <c r="S33" s="9">
        <v>200</v>
      </c>
      <c r="T33" s="9">
        <v>92</v>
      </c>
    </row>
    <row r="34" spans="1:21" ht="11.25" customHeight="1">
      <c r="A34" s="19">
        <v>2008</v>
      </c>
      <c r="B34" s="5">
        <v>397</v>
      </c>
      <c r="D34" s="24">
        <v>286</v>
      </c>
      <c r="F34" s="21">
        <v>111</v>
      </c>
      <c r="G34" s="19"/>
      <c r="H34" s="9">
        <v>173</v>
      </c>
      <c r="I34" s="2">
        <v>125</v>
      </c>
      <c r="K34" s="22">
        <v>99</v>
      </c>
      <c r="L34" s="19"/>
      <c r="M34" s="9">
        <v>211</v>
      </c>
      <c r="N34" s="19"/>
      <c r="O34" s="9">
        <v>186</v>
      </c>
      <c r="P34" s="19"/>
      <c r="Q34" s="9">
        <v>138</v>
      </c>
      <c r="R34" s="19"/>
      <c r="S34" s="9">
        <v>177</v>
      </c>
      <c r="T34" s="9">
        <v>82</v>
      </c>
    </row>
    <row r="35" spans="1:21" ht="11.25" customHeight="1">
      <c r="A35" s="19">
        <v>2009</v>
      </c>
      <c r="B35" s="5">
        <v>358</v>
      </c>
      <c r="D35" s="24">
        <v>266</v>
      </c>
      <c r="F35" s="21">
        <v>92</v>
      </c>
      <c r="G35" s="19"/>
      <c r="H35" s="9">
        <v>148</v>
      </c>
      <c r="I35" s="2">
        <v>119</v>
      </c>
      <c r="K35" s="22">
        <v>91</v>
      </c>
      <c r="L35" s="19"/>
      <c r="M35" s="9">
        <v>188</v>
      </c>
      <c r="N35" s="19"/>
      <c r="O35" s="9">
        <v>170</v>
      </c>
      <c r="P35" s="19"/>
      <c r="Q35" s="9">
        <v>127</v>
      </c>
      <c r="R35" s="19"/>
      <c r="S35" s="9">
        <v>147</v>
      </c>
      <c r="T35" s="9">
        <v>84</v>
      </c>
    </row>
    <row r="36" spans="1:21" ht="11.25" customHeight="1">
      <c r="A36" s="19">
        <v>2010</v>
      </c>
      <c r="B36" s="5">
        <v>266</v>
      </c>
      <c r="D36" s="24">
        <v>199</v>
      </c>
      <c r="F36" s="21">
        <v>67</v>
      </c>
      <c r="G36" s="19"/>
      <c r="H36" s="2">
        <v>121</v>
      </c>
      <c r="I36" s="2">
        <v>85</v>
      </c>
      <c r="K36" s="2">
        <v>60</v>
      </c>
      <c r="L36" s="19"/>
      <c r="M36" s="2">
        <v>140</v>
      </c>
      <c r="N36" s="19"/>
      <c r="O36" s="2">
        <v>126</v>
      </c>
      <c r="P36" s="19"/>
      <c r="Q36" s="2">
        <v>92</v>
      </c>
      <c r="R36" s="19"/>
      <c r="S36" s="2">
        <v>118</v>
      </c>
      <c r="T36" s="2">
        <v>56</v>
      </c>
    </row>
    <row r="37" spans="1:21" ht="11.25" customHeight="1">
      <c r="A37" s="19">
        <v>2011</v>
      </c>
      <c r="B37" s="5">
        <v>319</v>
      </c>
      <c r="D37" s="24">
        <v>241</v>
      </c>
      <c r="F37" s="21">
        <v>78</v>
      </c>
      <c r="G37" s="19"/>
      <c r="H37" s="9">
        <v>140</v>
      </c>
      <c r="I37" s="9">
        <v>88</v>
      </c>
      <c r="J37" s="9"/>
      <c r="K37" s="9">
        <v>91</v>
      </c>
      <c r="L37" s="19"/>
      <c r="M37" s="2">
        <v>162</v>
      </c>
      <c r="N37" s="19"/>
      <c r="O37" s="2">
        <v>157</v>
      </c>
      <c r="P37" s="19"/>
      <c r="Q37" s="9">
        <v>103</v>
      </c>
      <c r="R37" s="19"/>
      <c r="S37" s="9">
        <v>133</v>
      </c>
      <c r="T37" s="9">
        <v>83</v>
      </c>
    </row>
    <row r="38" spans="1:21" ht="11.25" customHeight="1">
      <c r="A38" s="19">
        <v>2012</v>
      </c>
      <c r="B38" s="5">
        <v>285</v>
      </c>
      <c r="D38" s="24">
        <v>218</v>
      </c>
      <c r="F38" s="21">
        <v>67</v>
      </c>
      <c r="G38" s="145" t="s">
        <v>553</v>
      </c>
      <c r="H38" s="2">
        <v>118</v>
      </c>
      <c r="I38" s="2">
        <v>91</v>
      </c>
      <c r="K38" s="2">
        <v>76</v>
      </c>
      <c r="L38" s="145" t="s">
        <v>553</v>
      </c>
      <c r="M38" s="2">
        <v>162</v>
      </c>
      <c r="N38" s="145" t="s">
        <v>553</v>
      </c>
      <c r="O38" s="2">
        <v>123</v>
      </c>
      <c r="P38" s="19"/>
      <c r="Q38" s="9">
        <v>99</v>
      </c>
      <c r="R38" s="145" t="s">
        <v>553</v>
      </c>
      <c r="S38" s="9">
        <v>120</v>
      </c>
      <c r="T38" s="9">
        <v>66</v>
      </c>
    </row>
    <row r="39" spans="1:21" ht="11.25" customHeight="1">
      <c r="A39" s="19">
        <v>2013</v>
      </c>
      <c r="B39" s="5">
        <v>260</v>
      </c>
      <c r="D39" s="24">
        <v>195</v>
      </c>
      <c r="F39" s="21">
        <v>65</v>
      </c>
      <c r="G39" s="145"/>
      <c r="H39" s="2">
        <v>106</v>
      </c>
      <c r="I39" s="2">
        <v>86</v>
      </c>
      <c r="K39" s="2">
        <v>68</v>
      </c>
      <c r="L39" s="145"/>
      <c r="M39" s="2">
        <v>134</v>
      </c>
      <c r="N39" s="145"/>
      <c r="O39" s="2">
        <v>126</v>
      </c>
      <c r="P39" s="19"/>
      <c r="Q39" s="9">
        <v>98</v>
      </c>
      <c r="S39" s="9">
        <v>113</v>
      </c>
      <c r="T39" s="9">
        <v>49</v>
      </c>
    </row>
    <row r="40" spans="1:21" ht="11.25" customHeight="1">
      <c r="A40" s="19">
        <v>2014</v>
      </c>
      <c r="B40" s="5">
        <v>270</v>
      </c>
      <c r="D40" s="24">
        <v>191</v>
      </c>
      <c r="F40" s="21">
        <v>79</v>
      </c>
      <c r="G40" s="145"/>
      <c r="H40" s="2">
        <v>112</v>
      </c>
      <c r="I40" s="2">
        <v>72</v>
      </c>
      <c r="K40" s="2">
        <v>86</v>
      </c>
      <c r="L40" s="145"/>
      <c r="M40" s="2">
        <v>145</v>
      </c>
      <c r="N40" s="145"/>
      <c r="O40" s="2">
        <v>125</v>
      </c>
      <c r="P40" s="19"/>
      <c r="Q40" s="9">
        <v>104</v>
      </c>
      <c r="S40" s="9">
        <v>115</v>
      </c>
      <c r="T40" s="9">
        <v>51</v>
      </c>
    </row>
    <row r="41" spans="1:21" ht="11.25" customHeight="1">
      <c r="A41" s="19">
        <v>2015</v>
      </c>
      <c r="B41" s="5">
        <v>259</v>
      </c>
      <c r="D41" s="24">
        <v>201</v>
      </c>
      <c r="F41" s="21">
        <v>58</v>
      </c>
      <c r="G41" s="145"/>
      <c r="H41" s="2">
        <v>114</v>
      </c>
      <c r="I41" s="2">
        <v>77</v>
      </c>
      <c r="K41" s="2">
        <v>68</v>
      </c>
      <c r="L41" s="145"/>
      <c r="M41" s="2">
        <v>133</v>
      </c>
      <c r="N41" s="145"/>
      <c r="O41" s="2">
        <v>126</v>
      </c>
      <c r="P41" s="19"/>
      <c r="Q41" s="9">
        <v>88</v>
      </c>
      <c r="S41" s="9">
        <v>115</v>
      </c>
      <c r="T41" s="9">
        <v>56</v>
      </c>
    </row>
    <row r="42" spans="1:21" ht="11.25" customHeight="1">
      <c r="A42" s="19">
        <v>2016</v>
      </c>
      <c r="B42" s="5">
        <v>270</v>
      </c>
      <c r="D42" s="24">
        <v>205</v>
      </c>
      <c r="F42" s="21">
        <v>65</v>
      </c>
      <c r="G42" s="145"/>
      <c r="H42" s="2">
        <v>116</v>
      </c>
      <c r="I42" s="2">
        <v>86</v>
      </c>
      <c r="K42" s="2">
        <v>68</v>
      </c>
      <c r="L42" s="145"/>
      <c r="M42" s="2">
        <v>143</v>
      </c>
      <c r="N42" s="145"/>
      <c r="O42" s="2">
        <v>127</v>
      </c>
      <c r="P42" s="19"/>
      <c r="Q42" s="9">
        <v>97</v>
      </c>
      <c r="S42" s="9">
        <v>120</v>
      </c>
      <c r="T42" s="9">
        <v>53</v>
      </c>
    </row>
    <row r="43" spans="1:21" ht="11.25" customHeight="1">
      <c r="A43" s="19">
        <v>2017</v>
      </c>
      <c r="B43" s="5">
        <v>252</v>
      </c>
      <c r="C43" s="145" t="s">
        <v>553</v>
      </c>
      <c r="D43" s="24">
        <v>196</v>
      </c>
      <c r="F43" s="21">
        <v>56</v>
      </c>
      <c r="G43" s="145" t="s">
        <v>553</v>
      </c>
      <c r="H43" s="2">
        <v>119</v>
      </c>
      <c r="I43" s="2">
        <v>70</v>
      </c>
      <c r="J43" s="145" t="s">
        <v>553</v>
      </c>
      <c r="K43" s="2">
        <v>63</v>
      </c>
      <c r="L43" s="145"/>
      <c r="M43" s="2">
        <v>149</v>
      </c>
      <c r="O43" s="2">
        <v>103</v>
      </c>
      <c r="P43" s="145" t="s">
        <v>553</v>
      </c>
      <c r="Q43" s="9">
        <v>70</v>
      </c>
      <c r="S43" s="9">
        <v>125</v>
      </c>
      <c r="T43" s="9">
        <v>57</v>
      </c>
      <c r="U43" s="145" t="s">
        <v>553</v>
      </c>
    </row>
    <row r="44" spans="1:21" ht="11.25" customHeight="1">
      <c r="A44" s="19">
        <v>2018</v>
      </c>
      <c r="B44" s="5">
        <v>324</v>
      </c>
      <c r="D44" s="21">
        <v>249</v>
      </c>
      <c r="E44" s="21"/>
      <c r="F44" s="21">
        <v>75</v>
      </c>
      <c r="G44" s="145"/>
      <c r="H44" s="2">
        <v>126</v>
      </c>
      <c r="I44" s="2">
        <v>109</v>
      </c>
      <c r="K44" s="2">
        <v>89</v>
      </c>
      <c r="L44" s="145"/>
      <c r="M44" s="2">
        <v>176</v>
      </c>
      <c r="O44" s="2">
        <v>148</v>
      </c>
      <c r="P44" s="19"/>
      <c r="Q44" s="2">
        <v>106</v>
      </c>
      <c r="S44" s="2">
        <v>165</v>
      </c>
      <c r="T44" s="2">
        <v>53</v>
      </c>
      <c r="U44" s="21"/>
    </row>
    <row r="45" spans="1:21" ht="11.25" customHeight="1">
      <c r="A45" s="19">
        <v>2019</v>
      </c>
      <c r="B45" s="5">
        <v>221</v>
      </c>
      <c r="D45" s="21">
        <v>169</v>
      </c>
      <c r="E45" s="21"/>
      <c r="F45" s="21">
        <v>52</v>
      </c>
      <c r="G45" s="145"/>
      <c r="H45" s="2">
        <v>79</v>
      </c>
      <c r="I45" s="2">
        <v>71</v>
      </c>
      <c r="K45" s="2">
        <v>71</v>
      </c>
      <c r="L45" s="145"/>
      <c r="M45" s="2">
        <v>114</v>
      </c>
      <c r="O45" s="2">
        <v>107</v>
      </c>
      <c r="P45" s="19"/>
      <c r="Q45" s="2">
        <v>75</v>
      </c>
      <c r="S45" s="2">
        <v>94</v>
      </c>
      <c r="T45" s="2">
        <v>52</v>
      </c>
      <c r="U45" s="21"/>
    </row>
    <row r="46" spans="1:21" ht="11.25" customHeight="1">
      <c r="A46" s="19">
        <v>2020</v>
      </c>
      <c r="B46" s="5">
        <v>204</v>
      </c>
      <c r="D46" s="21">
        <v>158</v>
      </c>
      <c r="E46" s="21"/>
      <c r="F46" s="21">
        <v>46</v>
      </c>
      <c r="G46" s="145"/>
      <c r="H46" s="2">
        <v>75</v>
      </c>
      <c r="I46" s="2">
        <v>70</v>
      </c>
      <c r="K46" s="2">
        <v>59</v>
      </c>
      <c r="L46" s="145"/>
      <c r="M46" s="2">
        <v>118</v>
      </c>
      <c r="O46" s="2">
        <v>86</v>
      </c>
      <c r="P46" s="19"/>
      <c r="Q46" s="2">
        <v>65</v>
      </c>
      <c r="S46" s="2">
        <v>87</v>
      </c>
      <c r="T46" s="2">
        <v>52</v>
      </c>
      <c r="U46" s="21"/>
    </row>
    <row r="47" spans="1:21" ht="11.25" customHeight="1">
      <c r="A47" s="19">
        <v>2021</v>
      </c>
      <c r="B47" s="5">
        <v>210</v>
      </c>
      <c r="D47" s="21">
        <v>156</v>
      </c>
      <c r="E47" s="21"/>
      <c r="F47" s="21">
        <v>54</v>
      </c>
      <c r="G47" s="145"/>
      <c r="H47" s="2">
        <v>92</v>
      </c>
      <c r="I47" s="2">
        <v>68</v>
      </c>
      <c r="K47" s="2">
        <v>50</v>
      </c>
      <c r="L47" s="145"/>
      <c r="M47" s="2">
        <v>112</v>
      </c>
      <c r="O47" s="2">
        <v>98</v>
      </c>
      <c r="P47" s="19"/>
      <c r="Q47" s="2">
        <v>72</v>
      </c>
      <c r="S47" s="2">
        <v>109</v>
      </c>
      <c r="T47" s="2">
        <v>29</v>
      </c>
      <c r="U47" s="21"/>
    </row>
    <row r="48" spans="1:21" ht="11.25" customHeight="1">
      <c r="A48" s="113">
        <v>2022</v>
      </c>
      <c r="B48" s="103">
        <v>227</v>
      </c>
      <c r="C48" s="1"/>
      <c r="D48" s="33">
        <v>171</v>
      </c>
      <c r="E48" s="33"/>
      <c r="F48" s="33">
        <v>56</v>
      </c>
      <c r="G48" s="144"/>
      <c r="H48" s="1">
        <v>94</v>
      </c>
      <c r="I48" s="1">
        <v>83</v>
      </c>
      <c r="J48" s="1"/>
      <c r="K48" s="1">
        <v>50</v>
      </c>
      <c r="L48" s="144"/>
      <c r="M48" s="1">
        <v>119</v>
      </c>
      <c r="N48" s="1"/>
      <c r="O48" s="1">
        <v>108</v>
      </c>
      <c r="P48" s="113"/>
      <c r="Q48" s="1">
        <v>85</v>
      </c>
      <c r="R48" s="1"/>
      <c r="S48" s="1">
        <v>85</v>
      </c>
      <c r="T48" s="1">
        <v>57</v>
      </c>
      <c r="U48" s="21"/>
    </row>
    <row r="49" spans="1:21">
      <c r="A49" s="19"/>
      <c r="B49" s="288"/>
      <c r="C49" s="284"/>
      <c r="D49" s="285"/>
      <c r="E49" s="285"/>
      <c r="F49" s="286"/>
      <c r="G49" s="284"/>
      <c r="H49" s="284"/>
      <c r="I49" s="284"/>
      <c r="J49" s="284"/>
      <c r="K49" s="284"/>
      <c r="L49" s="284"/>
      <c r="M49" s="284"/>
      <c r="N49" s="284"/>
      <c r="O49" s="284"/>
      <c r="P49" s="284"/>
      <c r="Q49" s="284"/>
      <c r="R49" s="284"/>
      <c r="S49" s="284"/>
      <c r="T49" s="284"/>
      <c r="U49" s="285"/>
    </row>
    <row r="50" spans="1:21">
      <c r="A50" s="2" t="s">
        <v>548</v>
      </c>
      <c r="Q50" s="6"/>
      <c r="S50" s="9"/>
      <c r="T50" s="9"/>
    </row>
    <row r="51" spans="1:21">
      <c r="A51" s="11" t="s">
        <v>549</v>
      </c>
    </row>
    <row r="52" spans="1:21">
      <c r="A52" s="2" t="s">
        <v>358</v>
      </c>
      <c r="B52" s="7"/>
      <c r="C52" s="11"/>
      <c r="G52" s="11"/>
      <c r="L52" s="11"/>
      <c r="N52" s="11"/>
      <c r="P52" s="11"/>
      <c r="R52" s="11"/>
    </row>
    <row r="53" spans="1:21">
      <c r="A53" s="11" t="s">
        <v>490</v>
      </c>
    </row>
  </sheetData>
  <pageMargins left="0.74803149606299213" right="0.74803149606299213" top="0.98425196850393704" bottom="0.98425196850393704" header="0.51181102362204722" footer="0.51181102362204722"/>
  <pageSetup paperSize="9" scale="7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zoomScaleNormal="100" zoomScaleSheetLayoutView="100" workbookViewId="0"/>
  </sheetViews>
  <sheetFormatPr defaultColWidth="9.140625" defaultRowHeight="12.75"/>
  <cols>
    <col min="1" max="1" width="81.28515625" style="60" customWidth="1"/>
    <col min="2" max="16384" width="9.140625" style="60"/>
  </cols>
  <sheetData>
    <row r="1" spans="1:1" s="311" customFormat="1" ht="22.5" customHeight="1">
      <c r="A1" s="312" t="s">
        <v>644</v>
      </c>
    </row>
    <row r="3" spans="1:1">
      <c r="A3" s="143" t="s">
        <v>646</v>
      </c>
    </row>
    <row r="4" spans="1:1" ht="81" customHeight="1">
      <c r="A4" s="313" t="s">
        <v>649</v>
      </c>
    </row>
    <row r="5" spans="1:1">
      <c r="A5" s="313"/>
    </row>
    <row r="6" spans="1:1">
      <c r="A6" s="143" t="s">
        <v>647</v>
      </c>
    </row>
    <row r="7" spans="1:1" ht="80.25" customHeight="1">
      <c r="A7" s="313" t="s">
        <v>661</v>
      </c>
    </row>
    <row r="8" spans="1:1">
      <c r="A8" s="313"/>
    </row>
    <row r="9" spans="1:1">
      <c r="A9" s="143" t="s">
        <v>648</v>
      </c>
    </row>
    <row r="10" spans="1:1" ht="57.75" customHeight="1">
      <c r="A10" s="313" t="s">
        <v>650</v>
      </c>
    </row>
    <row r="12" spans="1:1" ht="19.5">
      <c r="A12" s="327" t="s">
        <v>662</v>
      </c>
    </row>
    <row r="14" spans="1:1">
      <c r="A14" s="143" t="s">
        <v>663</v>
      </c>
    </row>
    <row r="15" spans="1:1" ht="76.5">
      <c r="A15" s="313" t="s">
        <v>664</v>
      </c>
    </row>
    <row r="16" spans="1:1">
      <c r="A16" s="313"/>
    </row>
    <row r="17" spans="1:1">
      <c r="A17" s="143" t="s">
        <v>665</v>
      </c>
    </row>
    <row r="18" spans="1:1" ht="89.25">
      <c r="A18" s="313" t="s">
        <v>666</v>
      </c>
    </row>
    <row r="19" spans="1:1">
      <c r="A19" s="313"/>
    </row>
    <row r="20" spans="1:1">
      <c r="A20" s="143" t="s">
        <v>667</v>
      </c>
    </row>
    <row r="21" spans="1:1" ht="63.75">
      <c r="A21" s="313" t="s">
        <v>668</v>
      </c>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47"/>
  <dimension ref="A1:AG66"/>
  <sheetViews>
    <sheetView zoomScaleNormal="100" zoomScaleSheetLayoutView="100" workbookViewId="0">
      <pane xSplit="1" ySplit="12" topLeftCell="B13" activePane="bottomRight" state="frozen"/>
      <selection activeCell="U73" sqref="U73"/>
      <selection pane="topRight" activeCell="U73" sqref="U73"/>
      <selection pane="bottomLeft" activeCell="U73" sqref="U73"/>
      <selection pane="bottomRight"/>
    </sheetView>
  </sheetViews>
  <sheetFormatPr defaultColWidth="9.140625" defaultRowHeight="12.75"/>
  <cols>
    <col min="1" max="1" width="6.5703125" style="60" customWidth="1"/>
    <col min="2" max="2" width="7" style="60" customWidth="1"/>
    <col min="3" max="3" width="4" style="60" customWidth="1"/>
    <col min="4" max="7" width="6.5703125" style="60" customWidth="1"/>
    <col min="8" max="8" width="1.42578125" style="60" customWidth="1"/>
    <col min="9" max="12" width="6.5703125" style="60" customWidth="1"/>
    <col min="13" max="13" width="6.85546875" style="60" customWidth="1"/>
    <col min="14" max="21" width="9.28515625" style="262" hidden="1" customWidth="1"/>
    <col min="22" max="22" width="6.140625" style="262" hidden="1" customWidth="1"/>
    <col min="23" max="23" width="9.28515625" style="60" customWidth="1"/>
    <col min="24" max="24" width="4.5703125" style="60" customWidth="1"/>
    <col min="25" max="28" width="6.28515625" style="60" customWidth="1"/>
    <col min="29" max="29" width="1" style="60" customWidth="1"/>
    <col min="30" max="33" width="6.28515625" style="60" customWidth="1"/>
    <col min="34" max="16384" width="9.140625" style="60"/>
  </cols>
  <sheetData>
    <row r="1" spans="1:33" ht="10.9" customHeight="1">
      <c r="A1" s="61" t="s">
        <v>595</v>
      </c>
    </row>
    <row r="2" spans="1:33" ht="10.9" customHeight="1">
      <c r="A2" s="61" t="s">
        <v>731</v>
      </c>
    </row>
    <row r="3" spans="1:33" ht="10.9" customHeight="1">
      <c r="A3" s="62" t="s">
        <v>596</v>
      </c>
    </row>
    <row r="4" spans="1:33" ht="10.9" customHeight="1">
      <c r="A4" s="62" t="s">
        <v>732</v>
      </c>
    </row>
    <row r="5" spans="1:33" ht="10.9" customHeight="1">
      <c r="A5" s="62"/>
    </row>
    <row r="6" spans="1:33" ht="10.9" customHeight="1">
      <c r="A6" s="63"/>
      <c r="B6" s="64" t="s">
        <v>286</v>
      </c>
      <c r="C6" s="64"/>
      <c r="D6" s="65"/>
      <c r="E6" s="65"/>
      <c r="F6" s="65"/>
      <c r="G6" s="65"/>
      <c r="H6" s="65"/>
      <c r="I6" s="65"/>
      <c r="J6" s="65"/>
      <c r="K6" s="65"/>
      <c r="L6" s="65"/>
      <c r="M6" s="65"/>
      <c r="N6" s="263"/>
      <c r="O6" s="263"/>
      <c r="P6" s="263"/>
      <c r="Q6" s="263"/>
      <c r="R6" s="263"/>
      <c r="S6" s="263"/>
      <c r="T6" s="263"/>
      <c r="U6" s="263"/>
      <c r="V6" s="263"/>
      <c r="W6" s="64" t="s">
        <v>359</v>
      </c>
      <c r="X6" s="64"/>
      <c r="Y6" s="65"/>
      <c r="Z6" s="65"/>
      <c r="AA6" s="65"/>
      <c r="AB6" s="65"/>
      <c r="AC6" s="65"/>
      <c r="AD6" s="65"/>
      <c r="AE6" s="65"/>
      <c r="AF6" s="65"/>
      <c r="AG6" s="65"/>
    </row>
    <row r="7" spans="1:33" s="61" customFormat="1" ht="10.9" customHeight="1">
      <c r="B7" s="40" t="s">
        <v>288</v>
      </c>
      <c r="C7" s="40"/>
      <c r="D7" s="66"/>
      <c r="E7" s="66"/>
      <c r="F7" s="66"/>
      <c r="G7" s="66"/>
      <c r="H7" s="66"/>
      <c r="I7" s="66"/>
      <c r="J7" s="66"/>
      <c r="K7" s="66"/>
      <c r="L7" s="66"/>
      <c r="M7" s="66"/>
      <c r="N7" s="264"/>
      <c r="O7" s="264"/>
      <c r="P7" s="264"/>
      <c r="Q7" s="264"/>
      <c r="R7" s="264"/>
      <c r="S7" s="264"/>
      <c r="T7" s="264"/>
      <c r="U7" s="264"/>
      <c r="V7" s="264"/>
      <c r="W7" s="40" t="s">
        <v>360</v>
      </c>
      <c r="X7" s="40"/>
      <c r="Y7" s="66"/>
      <c r="Z7" s="66"/>
      <c r="AA7" s="66"/>
      <c r="AB7" s="66"/>
      <c r="AC7" s="66"/>
      <c r="AD7" s="66"/>
      <c r="AE7" s="66"/>
      <c r="AF7" s="66"/>
      <c r="AG7" s="66"/>
    </row>
    <row r="8" spans="1:33" s="61" customFormat="1" ht="10.9" customHeight="1">
      <c r="A8" s="61" t="s">
        <v>33</v>
      </c>
      <c r="B8" s="67" t="s">
        <v>95</v>
      </c>
      <c r="C8" s="67"/>
      <c r="D8" s="67"/>
      <c r="E8" s="67"/>
      <c r="F8" s="67"/>
      <c r="G8" s="67"/>
      <c r="H8" s="67"/>
      <c r="I8" s="67"/>
      <c r="J8" s="67"/>
      <c r="K8" s="67"/>
      <c r="L8" s="67"/>
      <c r="M8" s="67"/>
      <c r="N8" s="265"/>
      <c r="O8" s="265"/>
      <c r="P8" s="265"/>
      <c r="Q8" s="265"/>
      <c r="R8" s="265"/>
      <c r="S8" s="265"/>
      <c r="T8" s="265"/>
      <c r="U8" s="265"/>
      <c r="V8" s="265"/>
      <c r="W8" s="67" t="s">
        <v>95</v>
      </c>
      <c r="X8" s="67"/>
      <c r="Y8" s="67"/>
      <c r="Z8" s="67"/>
      <c r="AA8" s="67"/>
      <c r="AB8" s="67"/>
      <c r="AC8" s="67"/>
      <c r="AD8" s="67"/>
      <c r="AE8" s="67"/>
      <c r="AF8" s="67"/>
      <c r="AG8" s="67"/>
    </row>
    <row r="9" spans="1:33" s="61" customFormat="1" ht="10.9" customHeight="1">
      <c r="A9" s="62" t="s">
        <v>37</v>
      </c>
      <c r="B9" s="68" t="s">
        <v>97</v>
      </c>
      <c r="C9" s="68"/>
      <c r="D9" s="69"/>
      <c r="E9" s="69"/>
      <c r="F9" s="69"/>
      <c r="G9" s="69"/>
      <c r="H9" s="69"/>
      <c r="I9" s="69"/>
      <c r="J9" s="69"/>
      <c r="K9" s="69"/>
      <c r="L9" s="69"/>
      <c r="M9" s="69"/>
      <c r="N9" s="266"/>
      <c r="O9" s="266"/>
      <c r="P9" s="266"/>
      <c r="Q9" s="266"/>
      <c r="R9" s="266"/>
      <c r="S9" s="266"/>
      <c r="T9" s="266"/>
      <c r="U9" s="266"/>
      <c r="V9" s="266"/>
      <c r="W9" s="68" t="s">
        <v>97</v>
      </c>
      <c r="X9" s="68"/>
      <c r="Y9" s="69"/>
      <c r="Z9" s="69"/>
      <c r="AA9" s="69"/>
      <c r="AB9" s="69"/>
      <c r="AC9" s="69"/>
      <c r="AD9" s="69"/>
      <c r="AE9" s="69"/>
      <c r="AF9" s="69"/>
      <c r="AG9" s="69"/>
    </row>
    <row r="10" spans="1:33" s="61" customFormat="1" ht="10.9" customHeight="1">
      <c r="A10" s="70"/>
      <c r="B10" s="70" t="s">
        <v>144</v>
      </c>
      <c r="C10" s="70"/>
      <c r="D10" s="71" t="s">
        <v>420</v>
      </c>
      <c r="E10" s="71" t="s">
        <v>421</v>
      </c>
      <c r="F10" s="71" t="s">
        <v>422</v>
      </c>
      <c r="G10" s="71" t="s">
        <v>423</v>
      </c>
      <c r="H10" s="71"/>
      <c r="I10" s="71" t="s">
        <v>424</v>
      </c>
      <c r="J10" s="71" t="s">
        <v>425</v>
      </c>
      <c r="K10" s="71" t="s">
        <v>110</v>
      </c>
      <c r="L10" s="71" t="s">
        <v>232</v>
      </c>
      <c r="M10" s="71"/>
      <c r="N10" s="267" t="s">
        <v>560</v>
      </c>
      <c r="O10" s="267" t="s">
        <v>420</v>
      </c>
      <c r="P10" s="267" t="s">
        <v>421</v>
      </c>
      <c r="Q10" s="267" t="s">
        <v>422</v>
      </c>
      <c r="R10" s="267" t="s">
        <v>423</v>
      </c>
      <c r="S10" s="267" t="s">
        <v>424</v>
      </c>
      <c r="T10" s="267" t="s">
        <v>425</v>
      </c>
      <c r="U10" s="267" t="s">
        <v>110</v>
      </c>
      <c r="V10" s="267" t="s">
        <v>232</v>
      </c>
      <c r="W10" s="70" t="s">
        <v>144</v>
      </c>
      <c r="X10" s="70"/>
      <c r="Y10" s="71" t="s">
        <v>420</v>
      </c>
      <c r="Z10" s="71" t="s">
        <v>421</v>
      </c>
      <c r="AA10" s="71" t="s">
        <v>422</v>
      </c>
      <c r="AB10" s="71" t="s">
        <v>423</v>
      </c>
      <c r="AC10" s="71"/>
      <c r="AD10" s="71" t="s">
        <v>424</v>
      </c>
      <c r="AE10" s="71" t="s">
        <v>425</v>
      </c>
      <c r="AF10" s="71" t="s">
        <v>110</v>
      </c>
      <c r="AG10" s="71" t="s">
        <v>232</v>
      </c>
    </row>
    <row r="11" spans="1:33" s="61" customFormat="1" ht="10.9" customHeight="1">
      <c r="A11" s="72"/>
      <c r="B11" s="72" t="s">
        <v>93</v>
      </c>
      <c r="C11" s="72"/>
      <c r="D11" s="66"/>
      <c r="E11" s="66"/>
      <c r="F11" s="66"/>
      <c r="G11" s="66"/>
      <c r="H11" s="66"/>
      <c r="I11" s="66"/>
      <c r="J11" s="66"/>
      <c r="K11" s="66"/>
      <c r="L11" s="66"/>
      <c r="M11" s="66"/>
      <c r="N11" s="264"/>
      <c r="O11" s="264"/>
      <c r="P11" s="264"/>
      <c r="Q11" s="264"/>
      <c r="R11" s="264"/>
      <c r="S11" s="264"/>
      <c r="T11" s="264"/>
      <c r="U11" s="264"/>
      <c r="V11" s="264"/>
      <c r="W11" s="72" t="s">
        <v>93</v>
      </c>
      <c r="X11" s="72"/>
      <c r="Y11" s="66"/>
      <c r="Z11" s="66"/>
      <c r="AA11" s="66"/>
      <c r="AB11" s="66"/>
      <c r="AC11" s="66"/>
      <c r="AD11" s="66"/>
      <c r="AE11" s="66"/>
      <c r="AF11" s="66"/>
      <c r="AG11" s="66"/>
    </row>
    <row r="12" spans="1:33" s="61" customFormat="1" ht="10.9" customHeight="1">
      <c r="A12" s="62"/>
      <c r="B12" s="62"/>
      <c r="C12" s="62"/>
      <c r="N12" s="268"/>
      <c r="O12" s="268"/>
      <c r="P12" s="268"/>
      <c r="Q12" s="268"/>
      <c r="R12" s="268"/>
      <c r="S12" s="268"/>
      <c r="T12" s="268"/>
      <c r="U12" s="268"/>
      <c r="V12" s="268"/>
      <c r="W12" s="62"/>
      <c r="X12" s="62"/>
    </row>
    <row r="13" spans="1:33" ht="10.9" customHeight="1">
      <c r="A13" s="161">
        <v>1985</v>
      </c>
      <c r="B13" s="162">
        <v>808</v>
      </c>
      <c r="C13" s="162"/>
      <c r="D13" s="162">
        <v>11</v>
      </c>
      <c r="E13" s="162">
        <v>33</v>
      </c>
      <c r="F13" s="162">
        <v>49</v>
      </c>
      <c r="G13" s="162">
        <v>164</v>
      </c>
      <c r="H13" s="162"/>
      <c r="I13" s="162">
        <v>189</v>
      </c>
      <c r="J13" s="162">
        <v>147</v>
      </c>
      <c r="K13" s="162">
        <v>114</v>
      </c>
      <c r="L13" s="162">
        <v>101</v>
      </c>
      <c r="M13" s="98"/>
      <c r="N13" s="269">
        <v>8358139</v>
      </c>
      <c r="O13" s="269">
        <v>668056</v>
      </c>
      <c r="P13" s="269">
        <v>843945</v>
      </c>
      <c r="Q13" s="269">
        <v>332496</v>
      </c>
      <c r="R13" s="269">
        <v>834390</v>
      </c>
      <c r="S13" s="269">
        <v>2409234</v>
      </c>
      <c r="T13" s="269">
        <v>1815907</v>
      </c>
      <c r="U13" s="269">
        <v>832333</v>
      </c>
      <c r="V13" s="269">
        <v>621778</v>
      </c>
      <c r="W13" s="74">
        <v>9.6672237683532192</v>
      </c>
      <c r="X13" s="74"/>
      <c r="Y13" s="74">
        <v>1.6465685511394255</v>
      </c>
      <c r="Z13" s="74">
        <v>3.9102074187298936</v>
      </c>
      <c r="AA13" s="74">
        <v>14.737019392714499</v>
      </c>
      <c r="AB13" s="74">
        <v>19.655077361905104</v>
      </c>
      <c r="AC13" s="74"/>
      <c r="AD13" s="74">
        <v>7.8448170663372672</v>
      </c>
      <c r="AE13" s="74">
        <v>8.0951282196720431</v>
      </c>
      <c r="AF13" s="74">
        <v>13.696441208026114</v>
      </c>
      <c r="AG13" s="74">
        <v>16.24373972704084</v>
      </c>
    </row>
    <row r="14" spans="1:33" ht="10.9" customHeight="1">
      <c r="A14" s="161">
        <v>1986</v>
      </c>
      <c r="B14" s="162">
        <v>844</v>
      </c>
      <c r="C14" s="162"/>
      <c r="D14" s="162">
        <v>10</v>
      </c>
      <c r="E14" s="162">
        <v>36</v>
      </c>
      <c r="F14" s="162">
        <v>51</v>
      </c>
      <c r="G14" s="162">
        <v>170</v>
      </c>
      <c r="H14" s="162"/>
      <c r="I14" s="162">
        <v>198</v>
      </c>
      <c r="J14" s="162">
        <v>160</v>
      </c>
      <c r="K14" s="162">
        <v>107</v>
      </c>
      <c r="L14" s="162">
        <v>112</v>
      </c>
      <c r="M14" s="98"/>
      <c r="N14" s="269">
        <v>8381515</v>
      </c>
      <c r="O14" s="269">
        <v>675526</v>
      </c>
      <c r="P14" s="269">
        <v>828190</v>
      </c>
      <c r="Q14" s="269">
        <v>332727</v>
      </c>
      <c r="R14" s="269">
        <v>843593</v>
      </c>
      <c r="S14" s="269">
        <v>2417107</v>
      </c>
      <c r="T14" s="269">
        <v>1807263</v>
      </c>
      <c r="U14" s="269">
        <v>840154</v>
      </c>
      <c r="V14" s="269">
        <v>636955</v>
      </c>
      <c r="W14" s="74">
        <v>10.069778554354434</v>
      </c>
      <c r="X14" s="74"/>
      <c r="Y14" s="74">
        <v>1.4803279222413348</v>
      </c>
      <c r="Z14" s="74">
        <v>4.3468286262814084</v>
      </c>
      <c r="AA14" s="74">
        <v>15.327881416296243</v>
      </c>
      <c r="AB14" s="74">
        <v>20.15189789388959</v>
      </c>
      <c r="AC14" s="74"/>
      <c r="AD14" s="74">
        <v>8.1916108802796064</v>
      </c>
      <c r="AE14" s="74">
        <v>8.8531663626157346</v>
      </c>
      <c r="AF14" s="74">
        <v>12.735760348697976</v>
      </c>
      <c r="AG14" s="74">
        <v>17.583659756183717</v>
      </c>
    </row>
    <row r="15" spans="1:33" ht="10.9" customHeight="1">
      <c r="A15" s="161">
        <v>1987</v>
      </c>
      <c r="B15" s="162">
        <v>787</v>
      </c>
      <c r="C15" s="162"/>
      <c r="D15" s="162">
        <v>14</v>
      </c>
      <c r="E15" s="162">
        <v>32</v>
      </c>
      <c r="F15" s="162">
        <v>48</v>
      </c>
      <c r="G15" s="162">
        <v>163</v>
      </c>
      <c r="H15" s="162"/>
      <c r="I15" s="162">
        <v>203</v>
      </c>
      <c r="J15" s="162">
        <v>119</v>
      </c>
      <c r="K15" s="162">
        <v>101</v>
      </c>
      <c r="L15" s="162">
        <v>107</v>
      </c>
      <c r="M15" s="98"/>
      <c r="N15" s="269">
        <v>8414083</v>
      </c>
      <c r="O15" s="269">
        <v>685115</v>
      </c>
      <c r="P15" s="269">
        <v>815569</v>
      </c>
      <c r="Q15" s="269">
        <v>337879</v>
      </c>
      <c r="R15" s="269">
        <v>844502</v>
      </c>
      <c r="S15" s="269">
        <v>2418480</v>
      </c>
      <c r="T15" s="269">
        <v>1819528</v>
      </c>
      <c r="U15" s="269">
        <v>840054</v>
      </c>
      <c r="V15" s="269">
        <v>652956</v>
      </c>
      <c r="W15" s="74">
        <v>9.3533662551225127</v>
      </c>
      <c r="X15" s="74"/>
      <c r="Y15" s="74">
        <v>2.0434525590594279</v>
      </c>
      <c r="Z15" s="74">
        <v>3.9236410407948314</v>
      </c>
      <c r="AA15" s="74">
        <v>14.20626910817186</v>
      </c>
      <c r="AB15" s="74">
        <v>19.301316041880302</v>
      </c>
      <c r="AC15" s="74"/>
      <c r="AD15" s="74">
        <v>8.3937018292481227</v>
      </c>
      <c r="AE15" s="74">
        <v>6.5401576672631583</v>
      </c>
      <c r="AF15" s="74">
        <v>12.02303661431289</v>
      </c>
      <c r="AG15" s="74">
        <v>16.387015357849535</v>
      </c>
    </row>
    <row r="16" spans="1:33" ht="10.9" customHeight="1">
      <c r="A16" s="161">
        <v>1988</v>
      </c>
      <c r="B16" s="162">
        <v>813</v>
      </c>
      <c r="C16" s="162"/>
      <c r="D16" s="162">
        <v>11</v>
      </c>
      <c r="E16" s="162">
        <v>25</v>
      </c>
      <c r="F16" s="162">
        <v>55</v>
      </c>
      <c r="G16" s="162">
        <v>170</v>
      </c>
      <c r="H16" s="162"/>
      <c r="I16" s="162">
        <v>174</v>
      </c>
      <c r="J16" s="162">
        <v>151</v>
      </c>
      <c r="K16" s="162">
        <v>112</v>
      </c>
      <c r="L16" s="162">
        <v>115</v>
      </c>
      <c r="M16" s="98"/>
      <c r="N16" s="269">
        <v>8458888</v>
      </c>
      <c r="O16" s="269">
        <v>705153</v>
      </c>
      <c r="P16" s="269">
        <v>802935</v>
      </c>
      <c r="Q16" s="269">
        <v>339754</v>
      </c>
      <c r="R16" s="269">
        <v>843197</v>
      </c>
      <c r="S16" s="269">
        <v>2418979</v>
      </c>
      <c r="T16" s="269">
        <v>1844421</v>
      </c>
      <c r="U16" s="269">
        <v>839209</v>
      </c>
      <c r="V16" s="269">
        <v>665240</v>
      </c>
      <c r="W16" s="74">
        <v>9.6111923931372534</v>
      </c>
      <c r="X16" s="74"/>
      <c r="Y16" s="74">
        <v>1.5599451466561158</v>
      </c>
      <c r="Z16" s="74">
        <v>3.1135770641459146</v>
      </c>
      <c r="AA16" s="74">
        <v>16.188183214914321</v>
      </c>
      <c r="AB16" s="74">
        <v>20.161362054181883</v>
      </c>
      <c r="AC16" s="74"/>
      <c r="AD16" s="74">
        <v>7.1931174268151974</v>
      </c>
      <c r="AE16" s="74">
        <v>8.1868510497332228</v>
      </c>
      <c r="AF16" s="74">
        <v>13.345900723180996</v>
      </c>
      <c r="AG16" s="74">
        <v>17.28699416751849</v>
      </c>
    </row>
    <row r="17" spans="1:33" ht="10.9" customHeight="1">
      <c r="A17" s="161">
        <v>1989</v>
      </c>
      <c r="B17" s="162">
        <v>904</v>
      </c>
      <c r="C17" s="162"/>
      <c r="D17" s="162">
        <v>26</v>
      </c>
      <c r="E17" s="162">
        <v>34</v>
      </c>
      <c r="F17" s="162">
        <v>54</v>
      </c>
      <c r="G17" s="162">
        <v>172</v>
      </c>
      <c r="H17" s="162"/>
      <c r="I17" s="162">
        <v>200</v>
      </c>
      <c r="J17" s="162">
        <v>155</v>
      </c>
      <c r="K17" s="162">
        <v>125</v>
      </c>
      <c r="L17" s="162">
        <v>138</v>
      </c>
      <c r="M17" s="98"/>
      <c r="N17" s="269">
        <v>8527036</v>
      </c>
      <c r="O17" s="269">
        <v>731137</v>
      </c>
      <c r="P17" s="269">
        <v>790709</v>
      </c>
      <c r="Q17" s="269">
        <v>338785</v>
      </c>
      <c r="R17" s="269">
        <v>840194</v>
      </c>
      <c r="S17" s="269">
        <v>2427803</v>
      </c>
      <c r="T17" s="269">
        <v>1880788</v>
      </c>
      <c r="U17" s="269">
        <v>837881</v>
      </c>
      <c r="V17" s="269">
        <v>679739</v>
      </c>
      <c r="W17" s="74">
        <v>10.601573630039793</v>
      </c>
      <c r="X17" s="74"/>
      <c r="Y17" s="74">
        <v>3.5561050801696537</v>
      </c>
      <c r="Z17" s="74">
        <v>4.2999384097057201</v>
      </c>
      <c r="AA17" s="74">
        <v>15.939312543353454</v>
      </c>
      <c r="AB17" s="74">
        <v>20.471462543174553</v>
      </c>
      <c r="AC17" s="74"/>
      <c r="AD17" s="74">
        <v>8.2379006863406961</v>
      </c>
      <c r="AE17" s="74">
        <v>8.241226549722775</v>
      </c>
      <c r="AF17" s="74">
        <v>14.918586290893337</v>
      </c>
      <c r="AG17" s="74">
        <v>20.301909997807982</v>
      </c>
    </row>
    <row r="18" spans="1:33" ht="10.9" customHeight="1">
      <c r="A18" s="161">
        <v>1990</v>
      </c>
      <c r="B18" s="162">
        <v>772</v>
      </c>
      <c r="C18" s="162"/>
      <c r="D18" s="162">
        <v>12</v>
      </c>
      <c r="E18" s="162">
        <v>23</v>
      </c>
      <c r="F18" s="162">
        <v>34</v>
      </c>
      <c r="G18" s="162">
        <v>154</v>
      </c>
      <c r="H18" s="162"/>
      <c r="I18" s="162">
        <v>192</v>
      </c>
      <c r="J18" s="162">
        <v>165</v>
      </c>
      <c r="K18" s="162">
        <v>86</v>
      </c>
      <c r="L18" s="162">
        <v>106</v>
      </c>
      <c r="M18" s="98"/>
      <c r="N18" s="269">
        <v>8590630</v>
      </c>
      <c r="O18" s="269">
        <v>764864</v>
      </c>
      <c r="P18" s="269">
        <v>783338</v>
      </c>
      <c r="Q18" s="269">
        <v>332114</v>
      </c>
      <c r="R18" s="269">
        <v>832167</v>
      </c>
      <c r="S18" s="269">
        <v>2432664</v>
      </c>
      <c r="T18" s="269">
        <v>1919287</v>
      </c>
      <c r="U18" s="269">
        <v>837332</v>
      </c>
      <c r="V18" s="269">
        <v>688864</v>
      </c>
      <c r="W18" s="74">
        <v>8.9865353297720887</v>
      </c>
      <c r="X18" s="74"/>
      <c r="Y18" s="74">
        <v>1.5689063676679775</v>
      </c>
      <c r="Z18" s="74">
        <v>2.9361527207923017</v>
      </c>
      <c r="AA18" s="74">
        <v>10.237448586930993</v>
      </c>
      <c r="AB18" s="74">
        <v>18.505900858842036</v>
      </c>
      <c r="AC18" s="74"/>
      <c r="AD18" s="74">
        <v>7.8925819595307862</v>
      </c>
      <c r="AE18" s="74">
        <v>8.5969425104218384</v>
      </c>
      <c r="AF18" s="74">
        <v>10.270716991587566</v>
      </c>
      <c r="AG18" s="74">
        <v>15.387652715194871</v>
      </c>
    </row>
    <row r="19" spans="1:33" ht="10.9" customHeight="1">
      <c r="A19" s="161">
        <v>1991</v>
      </c>
      <c r="B19" s="162">
        <v>745</v>
      </c>
      <c r="C19" s="162"/>
      <c r="D19" s="162">
        <v>16</v>
      </c>
      <c r="E19" s="162">
        <v>20</v>
      </c>
      <c r="F19" s="162">
        <v>30</v>
      </c>
      <c r="G19" s="162">
        <v>133</v>
      </c>
      <c r="H19" s="162"/>
      <c r="I19" s="162">
        <v>205</v>
      </c>
      <c r="J19" s="162">
        <v>131</v>
      </c>
      <c r="K19" s="162">
        <v>89</v>
      </c>
      <c r="L19" s="162">
        <v>121</v>
      </c>
      <c r="M19" s="98"/>
      <c r="N19" s="269">
        <v>8644119</v>
      </c>
      <c r="O19" s="269">
        <v>794085</v>
      </c>
      <c r="P19" s="269">
        <v>783040</v>
      </c>
      <c r="Q19" s="269">
        <v>322008</v>
      </c>
      <c r="R19" s="269">
        <v>819543</v>
      </c>
      <c r="S19" s="269">
        <v>2432484</v>
      </c>
      <c r="T19" s="269">
        <v>1961212</v>
      </c>
      <c r="U19" s="269">
        <v>833509</v>
      </c>
      <c r="V19" s="269">
        <v>698238</v>
      </c>
      <c r="W19" s="74">
        <v>8.6185763985896084</v>
      </c>
      <c r="X19" s="74"/>
      <c r="Y19" s="74">
        <v>2.014897649495961</v>
      </c>
      <c r="Z19" s="74">
        <v>2.5541479362484676</v>
      </c>
      <c r="AA19" s="74">
        <v>9.3165387195349183</v>
      </c>
      <c r="AB19" s="74">
        <v>16.228556646814138</v>
      </c>
      <c r="AC19" s="74"/>
      <c r="AD19" s="74">
        <v>8.4275991126765888</v>
      </c>
      <c r="AE19" s="74">
        <v>6.6795430580681741</v>
      </c>
      <c r="AF19" s="74">
        <v>10.677749130483294</v>
      </c>
      <c r="AG19" s="74">
        <v>17.329334696765287</v>
      </c>
    </row>
    <row r="20" spans="1:33" ht="10.9" customHeight="1">
      <c r="A20" s="161">
        <v>1992</v>
      </c>
      <c r="B20" s="162">
        <v>759</v>
      </c>
      <c r="C20" s="162"/>
      <c r="D20" s="162">
        <v>16</v>
      </c>
      <c r="E20" s="162">
        <v>21</v>
      </c>
      <c r="F20" s="162">
        <v>21</v>
      </c>
      <c r="G20" s="162">
        <v>134</v>
      </c>
      <c r="H20" s="162"/>
      <c r="I20" s="162">
        <v>194</v>
      </c>
      <c r="J20" s="162">
        <v>161</v>
      </c>
      <c r="K20" s="162">
        <v>96</v>
      </c>
      <c r="L20" s="162">
        <v>116</v>
      </c>
      <c r="M20" s="98"/>
      <c r="N20" s="269">
        <v>8692013</v>
      </c>
      <c r="O20" s="269">
        <v>816906</v>
      </c>
      <c r="P20" s="269">
        <v>789068</v>
      </c>
      <c r="Q20" s="269">
        <v>308642</v>
      </c>
      <c r="R20" s="269">
        <v>809303</v>
      </c>
      <c r="S20" s="269">
        <v>2430895</v>
      </c>
      <c r="T20" s="269">
        <v>2002662</v>
      </c>
      <c r="U20" s="269">
        <v>826786</v>
      </c>
      <c r="V20" s="269">
        <v>707751</v>
      </c>
      <c r="W20" s="74">
        <v>8.7321544502982213</v>
      </c>
      <c r="X20" s="74"/>
      <c r="Y20" s="74">
        <v>1.9586096809180003</v>
      </c>
      <c r="Z20" s="74">
        <v>2.6613675880912671</v>
      </c>
      <c r="AA20" s="74">
        <v>6.8039994556800432</v>
      </c>
      <c r="AB20" s="74">
        <v>16.557457466486593</v>
      </c>
      <c r="AC20" s="74"/>
      <c r="AD20" s="74">
        <v>7.9805997379565961</v>
      </c>
      <c r="AE20" s="74">
        <v>8.0392996921098021</v>
      </c>
      <c r="AF20" s="74">
        <v>11.611227088992798</v>
      </c>
      <c r="AG20" s="74">
        <v>16.389945051296291</v>
      </c>
    </row>
    <row r="21" spans="1:33" ht="10.9" customHeight="1">
      <c r="A21" s="161">
        <v>1993</v>
      </c>
      <c r="B21" s="162">
        <v>632</v>
      </c>
      <c r="C21" s="162"/>
      <c r="D21" s="162">
        <v>9</v>
      </c>
      <c r="E21" s="162">
        <v>16</v>
      </c>
      <c r="F21" s="162">
        <v>28</v>
      </c>
      <c r="G21" s="162">
        <v>91</v>
      </c>
      <c r="H21" s="162"/>
      <c r="I21" s="162">
        <v>168</v>
      </c>
      <c r="J21" s="162">
        <v>129</v>
      </c>
      <c r="K21" s="162">
        <v>90</v>
      </c>
      <c r="L21" s="162">
        <v>101</v>
      </c>
      <c r="M21" s="98"/>
      <c r="N21" s="269">
        <v>8745109</v>
      </c>
      <c r="O21" s="269">
        <v>832136</v>
      </c>
      <c r="P21" s="269">
        <v>803382</v>
      </c>
      <c r="Q21" s="269">
        <v>299212</v>
      </c>
      <c r="R21" s="269">
        <v>802400</v>
      </c>
      <c r="S21" s="269">
        <v>2429001</v>
      </c>
      <c r="T21" s="269">
        <v>2042861</v>
      </c>
      <c r="U21" s="269">
        <v>822937</v>
      </c>
      <c r="V21" s="269">
        <v>713180</v>
      </c>
      <c r="W21" s="74">
        <v>7.2268967716697414</v>
      </c>
      <c r="X21" s="74"/>
      <c r="Y21" s="74">
        <v>1.0815539767537998</v>
      </c>
      <c r="Z21" s="74">
        <v>1.9915805930429111</v>
      </c>
      <c r="AA21" s="74">
        <v>9.3579134526690098</v>
      </c>
      <c r="AB21" s="74">
        <v>11.340977068793618</v>
      </c>
      <c r="AC21" s="74"/>
      <c r="AD21" s="74">
        <v>6.9164236655316325</v>
      </c>
      <c r="AE21" s="74">
        <v>6.3146733918754139</v>
      </c>
      <c r="AF21" s="74">
        <v>10.936438633820085</v>
      </c>
      <c r="AG21" s="74">
        <v>14.161922656271908</v>
      </c>
    </row>
    <row r="22" spans="1:33" ht="10.9" customHeight="1">
      <c r="A22" s="161">
        <v>1994</v>
      </c>
      <c r="B22" s="162">
        <v>589</v>
      </c>
      <c r="C22" s="162"/>
      <c r="D22" s="162">
        <v>13</v>
      </c>
      <c r="E22" s="162">
        <v>21</v>
      </c>
      <c r="F22" s="162">
        <v>12</v>
      </c>
      <c r="G22" s="162">
        <v>82</v>
      </c>
      <c r="H22" s="162"/>
      <c r="I22" s="162">
        <v>149</v>
      </c>
      <c r="J22" s="162">
        <v>114</v>
      </c>
      <c r="K22" s="162">
        <v>87</v>
      </c>
      <c r="L22" s="162">
        <v>111</v>
      </c>
      <c r="M22" s="98"/>
      <c r="N22" s="269">
        <v>8816381</v>
      </c>
      <c r="O22" s="269">
        <v>841991</v>
      </c>
      <c r="P22" s="269">
        <v>820674</v>
      </c>
      <c r="Q22" s="269">
        <v>299456</v>
      </c>
      <c r="R22" s="269">
        <v>797882</v>
      </c>
      <c r="S22" s="269">
        <v>2432058</v>
      </c>
      <c r="T22" s="269">
        <v>2084205</v>
      </c>
      <c r="U22" s="269">
        <v>817302</v>
      </c>
      <c r="V22" s="269">
        <v>722813</v>
      </c>
      <c r="W22" s="74">
        <v>6.6807457617813935</v>
      </c>
      <c r="X22" s="74"/>
      <c r="Y22" s="74">
        <v>1.5439594960041141</v>
      </c>
      <c r="Z22" s="74">
        <v>2.5588723415144137</v>
      </c>
      <c r="AA22" s="74">
        <v>4.0072665099380211</v>
      </c>
      <c r="AB22" s="74">
        <v>10.277208910590788</v>
      </c>
      <c r="AC22" s="74"/>
      <c r="AD22" s="74">
        <v>6.1264986279110119</v>
      </c>
      <c r="AE22" s="74">
        <v>5.4697114727198137</v>
      </c>
      <c r="AF22" s="74">
        <v>10.644780020114963</v>
      </c>
      <c r="AG22" s="74">
        <v>15.356669013977335</v>
      </c>
    </row>
    <row r="23" spans="1:33" ht="10.9" customHeight="1">
      <c r="A23" s="161">
        <v>1995</v>
      </c>
      <c r="B23" s="162">
        <v>572</v>
      </c>
      <c r="C23" s="162"/>
      <c r="D23" s="162">
        <v>13</v>
      </c>
      <c r="E23" s="162">
        <v>22</v>
      </c>
      <c r="F23" s="162">
        <v>18</v>
      </c>
      <c r="G23" s="162">
        <v>78</v>
      </c>
      <c r="H23" s="162"/>
      <c r="I23" s="162">
        <v>132</v>
      </c>
      <c r="J23" s="162">
        <v>134</v>
      </c>
      <c r="K23" s="162">
        <v>67</v>
      </c>
      <c r="L23" s="162">
        <v>108</v>
      </c>
      <c r="M23" s="98"/>
      <c r="N23" s="269">
        <v>8837496</v>
      </c>
      <c r="O23" s="269">
        <v>829144</v>
      </c>
      <c r="P23" s="269">
        <v>836218</v>
      </c>
      <c r="Q23" s="269">
        <v>301776</v>
      </c>
      <c r="R23" s="269">
        <v>785145</v>
      </c>
      <c r="S23" s="269">
        <v>2425939</v>
      </c>
      <c r="T23" s="269">
        <v>2115942</v>
      </c>
      <c r="U23" s="269">
        <v>798581</v>
      </c>
      <c r="V23" s="269">
        <v>744751</v>
      </c>
      <c r="W23" s="74">
        <v>6.4724215999645152</v>
      </c>
      <c r="X23" s="74"/>
      <c r="Y23" s="74">
        <v>1.5678820566753182</v>
      </c>
      <c r="Z23" s="74">
        <v>2.6308929011334365</v>
      </c>
      <c r="AA23" s="74">
        <v>5.9646890408780022</v>
      </c>
      <c r="AB23" s="74">
        <v>9.934470702863802</v>
      </c>
      <c r="AC23" s="74"/>
      <c r="AD23" s="74">
        <v>5.441192049758877</v>
      </c>
      <c r="AE23" s="74">
        <v>6.3328767990805037</v>
      </c>
      <c r="AF23" s="74">
        <v>8.3898815524035761</v>
      </c>
      <c r="AG23" s="74">
        <v>14.501491102395297</v>
      </c>
    </row>
    <row r="24" spans="1:33" ht="10.9" customHeight="1">
      <c r="A24" s="161">
        <v>1996</v>
      </c>
      <c r="B24" s="162">
        <v>537</v>
      </c>
      <c r="C24" s="162"/>
      <c r="D24" s="162">
        <v>7</v>
      </c>
      <c r="E24" s="162">
        <v>15</v>
      </c>
      <c r="F24" s="162">
        <v>29</v>
      </c>
      <c r="G24" s="162">
        <v>67</v>
      </c>
      <c r="H24" s="162"/>
      <c r="I24" s="162">
        <v>116</v>
      </c>
      <c r="J24" s="162">
        <v>122</v>
      </c>
      <c r="K24" s="162">
        <v>76</v>
      </c>
      <c r="L24" s="162">
        <v>105</v>
      </c>
      <c r="M24" s="98"/>
      <c r="N24" s="269">
        <v>8844499</v>
      </c>
      <c r="O24" s="269">
        <v>804213</v>
      </c>
      <c r="P24" s="269">
        <v>857212</v>
      </c>
      <c r="Q24" s="269">
        <v>303854</v>
      </c>
      <c r="R24" s="269">
        <v>765268</v>
      </c>
      <c r="S24" s="269">
        <v>2427941</v>
      </c>
      <c r="T24" s="269">
        <v>2142715</v>
      </c>
      <c r="U24" s="269">
        <v>782368</v>
      </c>
      <c r="V24" s="269">
        <v>760928</v>
      </c>
      <c r="W24" s="74">
        <v>6.0715705886789069</v>
      </c>
      <c r="X24" s="74"/>
      <c r="Y24" s="74">
        <v>0.8704161708403122</v>
      </c>
      <c r="Z24" s="74">
        <v>1.7498588447198593</v>
      </c>
      <c r="AA24" s="74">
        <v>9.5440573433293618</v>
      </c>
      <c r="AB24" s="74">
        <v>8.7551027875201886</v>
      </c>
      <c r="AC24" s="74"/>
      <c r="AD24" s="74">
        <v>4.777710825757298</v>
      </c>
      <c r="AE24" s="74">
        <v>5.6937110161640723</v>
      </c>
      <c r="AF24" s="74">
        <v>9.7140987361446278</v>
      </c>
      <c r="AG24" s="74">
        <v>13.798940241389461</v>
      </c>
    </row>
    <row r="25" spans="1:33" ht="10.9" customHeight="1">
      <c r="A25" s="161">
        <v>1997</v>
      </c>
      <c r="B25" s="162">
        <v>541</v>
      </c>
      <c r="C25" s="162"/>
      <c r="D25" s="162">
        <v>13</v>
      </c>
      <c r="E25" s="162">
        <v>11</v>
      </c>
      <c r="F25" s="162">
        <v>14</v>
      </c>
      <c r="G25" s="162">
        <v>67</v>
      </c>
      <c r="H25" s="162"/>
      <c r="I25" s="162">
        <v>152</v>
      </c>
      <c r="J25" s="162">
        <v>113</v>
      </c>
      <c r="K25" s="162">
        <v>73</v>
      </c>
      <c r="L25" s="162">
        <v>98</v>
      </c>
      <c r="M25" s="98"/>
      <c r="N25" s="269">
        <v>8847625</v>
      </c>
      <c r="O25" s="269">
        <v>767851</v>
      </c>
      <c r="P25" s="269">
        <v>886601</v>
      </c>
      <c r="Q25" s="269">
        <v>302374</v>
      </c>
      <c r="R25" s="269">
        <v>749713</v>
      </c>
      <c r="S25" s="269">
        <v>2428849</v>
      </c>
      <c r="T25" s="269">
        <v>2169863</v>
      </c>
      <c r="U25" s="269">
        <v>771209</v>
      </c>
      <c r="V25" s="269">
        <v>771165</v>
      </c>
      <c r="W25" s="74">
        <v>6.1146352834800304</v>
      </c>
      <c r="X25" s="74"/>
      <c r="Y25" s="74">
        <v>1.6930368001083544</v>
      </c>
      <c r="Z25" s="74">
        <v>1.24069338969841</v>
      </c>
      <c r="AA25" s="74">
        <v>4.630027714023031</v>
      </c>
      <c r="AB25" s="74">
        <v>8.9367531308647443</v>
      </c>
      <c r="AC25" s="74"/>
      <c r="AD25" s="74">
        <v>6.2581082644495396</v>
      </c>
      <c r="AE25" s="74">
        <v>5.2077020530789273</v>
      </c>
      <c r="AF25" s="74">
        <v>9.4656571694573071</v>
      </c>
      <c r="AG25" s="74">
        <v>12.708045619290294</v>
      </c>
    </row>
    <row r="26" spans="1:33" ht="10.9" customHeight="1">
      <c r="A26" s="161">
        <v>1998</v>
      </c>
      <c r="B26" s="162">
        <v>531</v>
      </c>
      <c r="C26" s="162"/>
      <c r="D26" s="162">
        <v>4</v>
      </c>
      <c r="E26" s="162">
        <v>21</v>
      </c>
      <c r="F26" s="162">
        <v>16</v>
      </c>
      <c r="G26" s="162">
        <v>76</v>
      </c>
      <c r="H26" s="162"/>
      <c r="I26" s="162">
        <v>132</v>
      </c>
      <c r="J26" s="162">
        <v>134</v>
      </c>
      <c r="K26" s="162">
        <v>67</v>
      </c>
      <c r="L26" s="162">
        <v>81</v>
      </c>
      <c r="M26" s="98"/>
      <c r="N26" s="269">
        <v>8854322</v>
      </c>
      <c r="O26" s="269">
        <v>732439</v>
      </c>
      <c r="P26" s="269">
        <v>916023</v>
      </c>
      <c r="Q26" s="269">
        <v>298837</v>
      </c>
      <c r="R26" s="269">
        <v>738495</v>
      </c>
      <c r="S26" s="269">
        <v>2429267</v>
      </c>
      <c r="T26" s="269">
        <v>2201605</v>
      </c>
      <c r="U26" s="269">
        <v>757655</v>
      </c>
      <c r="V26" s="269">
        <v>780001</v>
      </c>
      <c r="W26" s="74">
        <v>5.997071260792187</v>
      </c>
      <c r="X26" s="74"/>
      <c r="Y26" s="74">
        <v>0.54612056430637912</v>
      </c>
      <c r="Z26" s="74">
        <v>2.2925188559675904</v>
      </c>
      <c r="AA26" s="74">
        <v>5.3540893530586908</v>
      </c>
      <c r="AB26" s="74">
        <v>10.291200346650959</v>
      </c>
      <c r="AC26" s="74"/>
      <c r="AD26" s="74">
        <v>5.4337378312058737</v>
      </c>
      <c r="AE26" s="74">
        <v>6.0864687353090128</v>
      </c>
      <c r="AF26" s="74">
        <v>8.8430750143534986</v>
      </c>
      <c r="AG26" s="74">
        <v>10.384602071022986</v>
      </c>
    </row>
    <row r="27" spans="1:33" ht="10.9" customHeight="1">
      <c r="A27" s="161">
        <v>1999</v>
      </c>
      <c r="B27" s="162">
        <v>580</v>
      </c>
      <c r="C27" s="162"/>
      <c r="D27" s="162">
        <v>12</v>
      </c>
      <c r="E27" s="162">
        <v>25</v>
      </c>
      <c r="F27" s="162">
        <v>16</v>
      </c>
      <c r="G27" s="162">
        <v>73</v>
      </c>
      <c r="H27" s="162"/>
      <c r="I27" s="162">
        <v>140</v>
      </c>
      <c r="J27" s="162">
        <v>141</v>
      </c>
      <c r="K27" s="162">
        <v>64</v>
      </c>
      <c r="L27" s="162">
        <v>109</v>
      </c>
      <c r="M27" s="98"/>
      <c r="N27" s="269">
        <v>8861426</v>
      </c>
      <c r="O27" s="269">
        <v>699038</v>
      </c>
      <c r="P27" s="269">
        <v>940663</v>
      </c>
      <c r="Q27" s="269">
        <v>300385</v>
      </c>
      <c r="R27" s="269">
        <v>724678</v>
      </c>
      <c r="S27" s="269">
        <v>2434522</v>
      </c>
      <c r="T27" s="269">
        <v>2229585</v>
      </c>
      <c r="U27" s="269">
        <v>747186</v>
      </c>
      <c r="V27" s="269">
        <v>785369</v>
      </c>
      <c r="W27" s="74">
        <v>6.5452219541188965</v>
      </c>
      <c r="X27" s="74"/>
      <c r="Y27" s="74">
        <v>1.7166448748136725</v>
      </c>
      <c r="Z27" s="74">
        <v>2.6576999414242932</v>
      </c>
      <c r="AA27" s="74">
        <v>5.3264976613346207</v>
      </c>
      <c r="AB27" s="74">
        <v>10.07343951382545</v>
      </c>
      <c r="AC27" s="74"/>
      <c r="AD27" s="74">
        <v>5.7506155212398982</v>
      </c>
      <c r="AE27" s="74">
        <v>6.3240468517683786</v>
      </c>
      <c r="AF27" s="74">
        <v>8.5654709804519893</v>
      </c>
      <c r="AG27" s="74">
        <v>13.878826386068205</v>
      </c>
    </row>
    <row r="28" spans="1:33" ht="10.9" customHeight="1">
      <c r="A28" s="161">
        <v>2000</v>
      </c>
      <c r="B28" s="162">
        <v>591</v>
      </c>
      <c r="C28" s="162"/>
      <c r="D28" s="162">
        <v>2</v>
      </c>
      <c r="E28" s="162">
        <v>17</v>
      </c>
      <c r="F28" s="162">
        <v>16</v>
      </c>
      <c r="G28" s="162">
        <v>102</v>
      </c>
      <c r="H28" s="162"/>
      <c r="I28" s="162">
        <v>164</v>
      </c>
      <c r="J28" s="162">
        <v>136</v>
      </c>
      <c r="K28" s="162">
        <v>50</v>
      </c>
      <c r="L28" s="162">
        <v>104</v>
      </c>
      <c r="M28" s="98"/>
      <c r="N28" s="269">
        <v>8882792</v>
      </c>
      <c r="O28" s="269">
        <v>674855</v>
      </c>
      <c r="P28" s="269">
        <v>955943</v>
      </c>
      <c r="Q28" s="269">
        <v>306981</v>
      </c>
      <c r="R28" s="269">
        <v>718321</v>
      </c>
      <c r="S28" s="269">
        <v>2436599</v>
      </c>
      <c r="T28" s="269">
        <v>2259206</v>
      </c>
      <c r="U28" s="269">
        <v>740334</v>
      </c>
      <c r="V28" s="269">
        <v>790553</v>
      </c>
      <c r="W28" s="74">
        <v>6.6533135077349552</v>
      </c>
      <c r="X28" s="74"/>
      <c r="Y28" s="74">
        <v>0.29635995880596572</v>
      </c>
      <c r="Z28" s="74">
        <v>1.7783487090757504</v>
      </c>
      <c r="AA28" s="74">
        <v>5.2120489541698021</v>
      </c>
      <c r="AB28" s="74">
        <v>14.199779764200128</v>
      </c>
      <c r="AC28" s="74"/>
      <c r="AD28" s="74">
        <v>6.730693068494241</v>
      </c>
      <c r="AE28" s="74">
        <v>6.0198140408621432</v>
      </c>
      <c r="AF28" s="74">
        <v>6.7537084613161085</v>
      </c>
      <c r="AG28" s="74">
        <v>13.155348218272525</v>
      </c>
    </row>
    <row r="29" spans="1:33" ht="10.9" customHeight="1">
      <c r="A29" s="161">
        <v>2001</v>
      </c>
      <c r="B29" s="162">
        <v>583</v>
      </c>
      <c r="C29" s="162"/>
      <c r="D29" s="162">
        <v>6</v>
      </c>
      <c r="E29" s="162">
        <v>12</v>
      </c>
      <c r="F29" s="162">
        <v>22</v>
      </c>
      <c r="G29" s="162">
        <v>100</v>
      </c>
      <c r="H29" s="162"/>
      <c r="I29" s="162">
        <v>159</v>
      </c>
      <c r="J29" s="162">
        <v>137</v>
      </c>
      <c r="K29" s="162">
        <v>56</v>
      </c>
      <c r="L29" s="162">
        <v>91</v>
      </c>
      <c r="M29" s="98"/>
      <c r="N29" s="269">
        <v>8909128</v>
      </c>
      <c r="O29" s="269">
        <v>656869</v>
      </c>
      <c r="P29" s="269">
        <v>963406</v>
      </c>
      <c r="Q29" s="269">
        <v>317991</v>
      </c>
      <c r="R29" s="269">
        <v>716703</v>
      </c>
      <c r="S29" s="269">
        <v>2434334</v>
      </c>
      <c r="T29" s="269">
        <v>2287761</v>
      </c>
      <c r="U29" s="269">
        <v>738708</v>
      </c>
      <c r="V29" s="269">
        <v>793356</v>
      </c>
      <c r="W29" s="74">
        <v>6.5438503072354557</v>
      </c>
      <c r="X29" s="74"/>
      <c r="Y29" s="74">
        <v>0.91342413784179188</v>
      </c>
      <c r="Z29" s="74">
        <v>1.245580783179677</v>
      </c>
      <c r="AA29" s="74">
        <v>6.9184347984691392</v>
      </c>
      <c r="AB29" s="74">
        <v>13.952780998544725</v>
      </c>
      <c r="AC29" s="74"/>
      <c r="AD29" s="74">
        <v>6.5315605828945413</v>
      </c>
      <c r="AE29" s="74">
        <v>5.9883877730234936</v>
      </c>
      <c r="AF29" s="74">
        <v>7.5808032402518997</v>
      </c>
      <c r="AG29" s="74">
        <v>11.470260513565158</v>
      </c>
    </row>
    <row r="30" spans="1:33" ht="10.9" customHeight="1">
      <c r="A30" s="161">
        <v>2002</v>
      </c>
      <c r="B30" s="162">
        <v>560</v>
      </c>
      <c r="C30" s="162"/>
      <c r="D30" s="162">
        <v>5</v>
      </c>
      <c r="E30" s="162">
        <v>13</v>
      </c>
      <c r="F30" s="162">
        <v>20</v>
      </c>
      <c r="G30" s="162">
        <v>100</v>
      </c>
      <c r="H30" s="162"/>
      <c r="I30" s="162">
        <v>153</v>
      </c>
      <c r="J30" s="162">
        <v>130</v>
      </c>
      <c r="K30" s="162">
        <v>43</v>
      </c>
      <c r="L30" s="162">
        <v>96</v>
      </c>
      <c r="M30" s="98"/>
      <c r="N30" s="269">
        <v>8940788</v>
      </c>
      <c r="O30" s="269">
        <v>651954</v>
      </c>
      <c r="P30" s="269">
        <v>959971</v>
      </c>
      <c r="Q30" s="269">
        <v>328985</v>
      </c>
      <c r="R30" s="269">
        <v>720245</v>
      </c>
      <c r="S30" s="269">
        <v>2431627</v>
      </c>
      <c r="T30" s="269">
        <v>2314211</v>
      </c>
      <c r="U30" s="269">
        <v>741003</v>
      </c>
      <c r="V30" s="269">
        <v>792792</v>
      </c>
      <c r="W30" s="74">
        <v>6.2634300242886871</v>
      </c>
      <c r="X30" s="74"/>
      <c r="Y30" s="74">
        <v>0.76692527386901532</v>
      </c>
      <c r="Z30" s="74">
        <v>1.3542075750204954</v>
      </c>
      <c r="AA30" s="74">
        <v>6.079304527562047</v>
      </c>
      <c r="AB30" s="74">
        <v>13.884164416275018</v>
      </c>
      <c r="AC30" s="74"/>
      <c r="AD30" s="74">
        <v>6.2920834486539263</v>
      </c>
      <c r="AE30" s="74">
        <v>5.6174653045897713</v>
      </c>
      <c r="AF30" s="74">
        <v>5.802945467157353</v>
      </c>
      <c r="AG30" s="74">
        <v>12.109103018193927</v>
      </c>
    </row>
    <row r="31" spans="1:33" ht="10.9" customHeight="1">
      <c r="A31" s="161">
        <v>2003</v>
      </c>
      <c r="B31" s="162">
        <v>529</v>
      </c>
      <c r="C31" s="162"/>
      <c r="D31" s="162">
        <v>7</v>
      </c>
      <c r="E31" s="162">
        <v>14</v>
      </c>
      <c r="F31" s="162">
        <v>23</v>
      </c>
      <c r="G31" s="162">
        <v>93</v>
      </c>
      <c r="H31" s="162"/>
      <c r="I31" s="162">
        <v>147</v>
      </c>
      <c r="J31" s="162">
        <v>127</v>
      </c>
      <c r="K31" s="162">
        <v>44</v>
      </c>
      <c r="L31" s="162">
        <v>74</v>
      </c>
      <c r="M31" s="98"/>
      <c r="N31" s="269">
        <v>8975670</v>
      </c>
      <c r="O31" s="269">
        <v>657428</v>
      </c>
      <c r="P31" s="269">
        <v>941562</v>
      </c>
      <c r="Q31" s="269">
        <v>342446</v>
      </c>
      <c r="R31" s="269">
        <v>730871</v>
      </c>
      <c r="S31" s="269">
        <v>2427517</v>
      </c>
      <c r="T31" s="269">
        <v>2334592</v>
      </c>
      <c r="U31" s="269">
        <v>746074</v>
      </c>
      <c r="V31" s="269">
        <v>795180</v>
      </c>
      <c r="W31" s="74">
        <v>5.8937104416717636</v>
      </c>
      <c r="X31" s="74"/>
      <c r="Y31" s="74">
        <v>1.0647553800568275</v>
      </c>
      <c r="Z31" s="74">
        <v>1.4868909323018558</v>
      </c>
      <c r="AA31" s="74">
        <v>6.7163874012253029</v>
      </c>
      <c r="AB31" s="74">
        <v>12.724543729331169</v>
      </c>
      <c r="AC31" s="74"/>
      <c r="AD31" s="74">
        <v>6.0555703626380373</v>
      </c>
      <c r="AE31" s="74">
        <v>5.4399226931301055</v>
      </c>
      <c r="AF31" s="74">
        <v>5.8975383138937962</v>
      </c>
      <c r="AG31" s="74">
        <v>9.3060690661233938</v>
      </c>
    </row>
    <row r="32" spans="1:33" ht="10.9" customHeight="1">
      <c r="A32" s="161">
        <v>2004</v>
      </c>
      <c r="B32" s="162">
        <v>480</v>
      </c>
      <c r="C32" s="162"/>
      <c r="D32" s="162">
        <v>7</v>
      </c>
      <c r="E32" s="162">
        <v>7</v>
      </c>
      <c r="F32" s="162">
        <v>19</v>
      </c>
      <c r="G32" s="162">
        <v>78</v>
      </c>
      <c r="H32" s="162"/>
      <c r="I32" s="162">
        <v>135</v>
      </c>
      <c r="J32" s="162">
        <v>95</v>
      </c>
      <c r="K32" s="162">
        <v>48</v>
      </c>
      <c r="L32" s="162">
        <v>91</v>
      </c>
      <c r="M32" s="98"/>
      <c r="N32" s="269">
        <v>9011392</v>
      </c>
      <c r="O32" s="269">
        <v>668841</v>
      </c>
      <c r="P32" s="269">
        <v>914740</v>
      </c>
      <c r="Q32" s="269">
        <v>355572</v>
      </c>
      <c r="R32" s="269">
        <v>741437</v>
      </c>
      <c r="S32" s="269">
        <v>2425273</v>
      </c>
      <c r="T32" s="269">
        <v>2351194</v>
      </c>
      <c r="U32" s="269">
        <v>757441</v>
      </c>
      <c r="V32" s="269">
        <v>796894</v>
      </c>
      <c r="W32" s="74">
        <v>5.3265910527474558</v>
      </c>
      <c r="X32" s="74"/>
      <c r="Y32" s="74">
        <v>1.0465865579412745</v>
      </c>
      <c r="Z32" s="74">
        <v>0.76524476900540039</v>
      </c>
      <c r="AA32" s="74">
        <v>5.3435028629925867</v>
      </c>
      <c r="AB32" s="74">
        <v>10.520111621081764</v>
      </c>
      <c r="AC32" s="74"/>
      <c r="AD32" s="74">
        <v>5.5663836607260295</v>
      </c>
      <c r="AE32" s="74">
        <v>4.0405002734780711</v>
      </c>
      <c r="AF32" s="74">
        <v>6.3371272481949088</v>
      </c>
      <c r="AG32" s="74">
        <v>11.41933557035189</v>
      </c>
    </row>
    <row r="33" spans="1:33" ht="10.9" customHeight="1">
      <c r="A33" s="161">
        <v>2005</v>
      </c>
      <c r="B33" s="162">
        <v>440</v>
      </c>
      <c r="C33" s="162"/>
      <c r="D33" s="162">
        <v>3</v>
      </c>
      <c r="E33" s="162">
        <v>7</v>
      </c>
      <c r="F33" s="162">
        <v>19</v>
      </c>
      <c r="G33" s="162">
        <v>67</v>
      </c>
      <c r="H33" s="162"/>
      <c r="I33" s="162">
        <v>128</v>
      </c>
      <c r="J33" s="162">
        <v>109</v>
      </c>
      <c r="K33" s="162">
        <v>39</v>
      </c>
      <c r="L33" s="162">
        <v>68</v>
      </c>
      <c r="M33" s="98"/>
      <c r="N33" s="269">
        <v>9047752</v>
      </c>
      <c r="O33" s="269">
        <v>681064</v>
      </c>
      <c r="P33" s="269">
        <v>879712</v>
      </c>
      <c r="Q33" s="269">
        <v>373463</v>
      </c>
      <c r="R33" s="269">
        <v>752185</v>
      </c>
      <c r="S33" s="269">
        <v>2428516</v>
      </c>
      <c r="T33" s="269">
        <v>2367435</v>
      </c>
      <c r="U33" s="269">
        <v>766276</v>
      </c>
      <c r="V33" s="269">
        <v>799101</v>
      </c>
      <c r="W33" s="74">
        <v>4.8630864329614694</v>
      </c>
      <c r="X33" s="74"/>
      <c r="Y33" s="74">
        <v>0.44048723761643543</v>
      </c>
      <c r="Z33" s="74">
        <v>0.7957149612600487</v>
      </c>
      <c r="AA33" s="74">
        <v>5.0875187100194665</v>
      </c>
      <c r="AB33" s="74">
        <v>8.9073831570690718</v>
      </c>
      <c r="AC33" s="74"/>
      <c r="AD33" s="74">
        <v>5.2707085314653064</v>
      </c>
      <c r="AE33" s="74">
        <v>4.6041390787920262</v>
      </c>
      <c r="AF33" s="74">
        <v>5.0895499793807977</v>
      </c>
      <c r="AG33" s="74">
        <v>8.509562620995343</v>
      </c>
    </row>
    <row r="34" spans="1:33" ht="10.9" customHeight="1">
      <c r="A34" s="161">
        <v>2006</v>
      </c>
      <c r="B34" s="162">
        <v>445</v>
      </c>
      <c r="C34" s="162"/>
      <c r="D34" s="162">
        <v>7</v>
      </c>
      <c r="E34" s="162">
        <v>9</v>
      </c>
      <c r="F34" s="162">
        <v>24</v>
      </c>
      <c r="G34" s="162">
        <v>75</v>
      </c>
      <c r="H34" s="162"/>
      <c r="I34" s="162">
        <v>126</v>
      </c>
      <c r="J34" s="162">
        <v>109</v>
      </c>
      <c r="K34" s="162">
        <v>36</v>
      </c>
      <c r="L34" s="162">
        <v>59</v>
      </c>
      <c r="M34" s="98"/>
      <c r="N34" s="269">
        <v>9113257</v>
      </c>
      <c r="O34" s="269">
        <v>701233</v>
      </c>
      <c r="P34" s="269">
        <v>848354</v>
      </c>
      <c r="Q34" s="269">
        <v>384333</v>
      </c>
      <c r="R34" s="269">
        <v>776966</v>
      </c>
      <c r="S34" s="269">
        <v>2437488</v>
      </c>
      <c r="T34" s="269">
        <v>2383446</v>
      </c>
      <c r="U34" s="269">
        <v>781348</v>
      </c>
      <c r="V34" s="269">
        <v>800089</v>
      </c>
      <c r="W34" s="74">
        <v>4.8829962767427713</v>
      </c>
      <c r="X34" s="74"/>
      <c r="Y34" s="74">
        <v>0.99824166860373087</v>
      </c>
      <c r="Z34" s="74">
        <v>1.0608778882400507</v>
      </c>
      <c r="AA34" s="74">
        <v>6.2445847741411749</v>
      </c>
      <c r="AB34" s="74">
        <v>9.652932045932511</v>
      </c>
      <c r="AC34" s="74"/>
      <c r="AD34" s="74">
        <v>5.1692562178767654</v>
      </c>
      <c r="AE34" s="74">
        <v>4.5732103852992685</v>
      </c>
      <c r="AF34" s="74">
        <v>4.6074220449786782</v>
      </c>
      <c r="AG34" s="74">
        <v>7.3741796225169951</v>
      </c>
    </row>
    <row r="35" spans="1:33" ht="10.9" customHeight="1">
      <c r="A35" s="161">
        <v>2007</v>
      </c>
      <c r="B35" s="162">
        <v>471</v>
      </c>
      <c r="C35" s="162"/>
      <c r="D35" s="162">
        <v>2</v>
      </c>
      <c r="E35" s="162">
        <v>8</v>
      </c>
      <c r="F35" s="162">
        <v>22</v>
      </c>
      <c r="G35" s="162">
        <v>86</v>
      </c>
      <c r="H35" s="162"/>
      <c r="I35" s="162">
        <v>118</v>
      </c>
      <c r="J35" s="162">
        <v>130</v>
      </c>
      <c r="K35" s="162">
        <v>39</v>
      </c>
      <c r="L35" s="162">
        <v>66</v>
      </c>
      <c r="M35" s="98"/>
      <c r="N35" s="269">
        <v>9182927</v>
      </c>
      <c r="O35" s="269">
        <v>719967</v>
      </c>
      <c r="P35" s="269">
        <v>821766</v>
      </c>
      <c r="Q35" s="269">
        <v>389919</v>
      </c>
      <c r="R35" s="269">
        <v>804635</v>
      </c>
      <c r="S35" s="269">
        <v>2445832</v>
      </c>
      <c r="T35" s="269">
        <v>2392395</v>
      </c>
      <c r="U35" s="269">
        <v>808320</v>
      </c>
      <c r="V35" s="269">
        <v>800093</v>
      </c>
      <c r="W35" s="74">
        <v>5.1290835699771975</v>
      </c>
      <c r="X35" s="74"/>
      <c r="Y35" s="74">
        <v>0.27779050984281223</v>
      </c>
      <c r="Z35" s="74">
        <v>0.97351314121051491</v>
      </c>
      <c r="AA35" s="74">
        <v>5.6421974820411416</v>
      </c>
      <c r="AB35" s="74">
        <v>10.688075959907287</v>
      </c>
      <c r="AC35" s="74"/>
      <c r="AD35" s="74">
        <v>4.8245341462537086</v>
      </c>
      <c r="AE35" s="74">
        <v>5.4338852906815136</v>
      </c>
      <c r="AF35" s="74">
        <v>4.8248218527315911</v>
      </c>
      <c r="AG35" s="74">
        <v>8.2490410489780555</v>
      </c>
    </row>
    <row r="36" spans="1:33" ht="10.9" customHeight="1">
      <c r="A36" s="161">
        <v>2008</v>
      </c>
      <c r="B36" s="162">
        <v>397</v>
      </c>
      <c r="C36" s="162"/>
      <c r="D36" s="162">
        <v>2</v>
      </c>
      <c r="E36" s="162">
        <v>4</v>
      </c>
      <c r="F36" s="162">
        <v>13</v>
      </c>
      <c r="G36" s="162">
        <v>64</v>
      </c>
      <c r="H36" s="162"/>
      <c r="I36" s="162">
        <v>113</v>
      </c>
      <c r="J36" s="162">
        <v>99</v>
      </c>
      <c r="K36" s="162">
        <v>41</v>
      </c>
      <c r="L36" s="162">
        <v>61</v>
      </c>
      <c r="M36" s="98"/>
      <c r="N36" s="269">
        <v>9256347</v>
      </c>
      <c r="O36" s="269">
        <v>740309</v>
      </c>
      <c r="P36" s="269">
        <v>802093</v>
      </c>
      <c r="Q36" s="269">
        <v>382437</v>
      </c>
      <c r="R36" s="269">
        <v>839306</v>
      </c>
      <c r="S36" s="269">
        <v>2449087</v>
      </c>
      <c r="T36" s="269">
        <v>2398034</v>
      </c>
      <c r="U36" s="269">
        <v>846933</v>
      </c>
      <c r="V36" s="269">
        <v>798148</v>
      </c>
      <c r="W36" s="74">
        <v>4.2889489773881637</v>
      </c>
      <c r="X36" s="74"/>
      <c r="Y36" s="74">
        <v>0.27015746127630491</v>
      </c>
      <c r="Z36" s="74">
        <v>0.49869528845158856</v>
      </c>
      <c r="AA36" s="74">
        <v>3.3992526873707303</v>
      </c>
      <c r="AB36" s="74">
        <v>7.625347608619502</v>
      </c>
      <c r="AC36" s="74"/>
      <c r="AD36" s="74">
        <v>4.6139643058821509</v>
      </c>
      <c r="AE36" s="74">
        <v>4.1283818327846893</v>
      </c>
      <c r="AF36" s="74">
        <v>4.8409968675208077</v>
      </c>
      <c r="AG36" s="74">
        <v>7.6426928339105027</v>
      </c>
    </row>
    <row r="37" spans="1:33" ht="10.9" customHeight="1">
      <c r="A37" s="161">
        <v>2009</v>
      </c>
      <c r="B37" s="162">
        <v>358</v>
      </c>
      <c r="C37" s="162"/>
      <c r="D37" s="162">
        <v>4</v>
      </c>
      <c r="E37" s="162">
        <v>5</v>
      </c>
      <c r="F37" s="162">
        <v>25</v>
      </c>
      <c r="G37" s="162">
        <v>60</v>
      </c>
      <c r="H37" s="162"/>
      <c r="I37" s="162">
        <v>82</v>
      </c>
      <c r="J37" s="162">
        <v>90</v>
      </c>
      <c r="K37" s="162">
        <v>40</v>
      </c>
      <c r="L37" s="162">
        <v>52</v>
      </c>
      <c r="M37" s="98"/>
      <c r="N37" s="269">
        <v>9340682</v>
      </c>
      <c r="O37" s="269">
        <v>757716</v>
      </c>
      <c r="P37" s="269">
        <v>791726</v>
      </c>
      <c r="Q37" s="269">
        <v>371651</v>
      </c>
      <c r="R37" s="269">
        <v>872335</v>
      </c>
      <c r="S37" s="269">
        <v>2449386</v>
      </c>
      <c r="T37" s="269">
        <v>2407091</v>
      </c>
      <c r="U37" s="269">
        <v>892331</v>
      </c>
      <c r="V37" s="269">
        <v>798446</v>
      </c>
      <c r="W37" s="74">
        <v>3.8326965846819321</v>
      </c>
      <c r="X37" s="74"/>
      <c r="Y37" s="74">
        <v>0.52790227473090179</v>
      </c>
      <c r="Z37" s="74">
        <v>0.63153161573574701</v>
      </c>
      <c r="AA37" s="74">
        <v>6.7267409478247062</v>
      </c>
      <c r="AB37" s="74">
        <v>6.8780915588621347</v>
      </c>
      <c r="AC37" s="74"/>
      <c r="AD37" s="74">
        <v>3.347777769612466</v>
      </c>
      <c r="AE37" s="74">
        <v>3.7389529519241274</v>
      </c>
      <c r="AF37" s="74">
        <v>4.4826415310013887</v>
      </c>
      <c r="AG37" s="74">
        <v>6.5126508242260588</v>
      </c>
    </row>
    <row r="38" spans="1:33" ht="10.9" customHeight="1">
      <c r="A38" s="161">
        <v>2010</v>
      </c>
      <c r="B38" s="162">
        <v>266</v>
      </c>
      <c r="C38" s="162"/>
      <c r="D38" s="163">
        <v>4</v>
      </c>
      <c r="E38" s="163">
        <v>6</v>
      </c>
      <c r="F38" s="163">
        <v>9</v>
      </c>
      <c r="G38" s="163">
        <v>46</v>
      </c>
      <c r="H38" s="163"/>
      <c r="I38" s="163">
        <v>65</v>
      </c>
      <c r="J38" s="163">
        <v>72</v>
      </c>
      <c r="K38" s="163">
        <v>28</v>
      </c>
      <c r="L38" s="163">
        <v>36</v>
      </c>
      <c r="M38" s="98"/>
      <c r="N38" s="269">
        <v>9415570</v>
      </c>
      <c r="O38" s="269">
        <v>774024</v>
      </c>
      <c r="P38" s="269">
        <v>790935</v>
      </c>
      <c r="Q38" s="269">
        <v>354135</v>
      </c>
      <c r="R38" s="269">
        <v>896486</v>
      </c>
      <c r="S38" s="269">
        <v>2449900</v>
      </c>
      <c r="T38" s="269">
        <v>2412844</v>
      </c>
      <c r="U38" s="269">
        <v>937300</v>
      </c>
      <c r="V38" s="269">
        <v>799946</v>
      </c>
      <c r="W38" s="74">
        <v>2.825107773613281</v>
      </c>
      <c r="X38" s="74"/>
      <c r="Y38" s="74">
        <v>0.51677984145194467</v>
      </c>
      <c r="Z38" s="74">
        <v>0.75859583910182249</v>
      </c>
      <c r="AA38" s="74">
        <v>2.5414037019780591</v>
      </c>
      <c r="AB38" s="74">
        <v>5.1311453831961682</v>
      </c>
      <c r="AC38" s="74"/>
      <c r="AD38" s="74">
        <v>2.653169517123148</v>
      </c>
      <c r="AE38" s="74">
        <v>2.9840304636354444</v>
      </c>
      <c r="AF38" s="74">
        <v>2.9873039581777445</v>
      </c>
      <c r="AG38" s="74">
        <v>4.5003037705045088</v>
      </c>
    </row>
    <row r="39" spans="1:33" ht="10.9" customHeight="1">
      <c r="A39" s="161">
        <v>2011</v>
      </c>
      <c r="B39" s="162">
        <v>319</v>
      </c>
      <c r="C39" s="162"/>
      <c r="D39" s="163">
        <v>5</v>
      </c>
      <c r="E39" s="163">
        <v>5</v>
      </c>
      <c r="F39" s="163">
        <v>9</v>
      </c>
      <c r="G39" s="163">
        <v>57</v>
      </c>
      <c r="H39" s="163"/>
      <c r="I39" s="163">
        <v>73</v>
      </c>
      <c r="J39" s="163">
        <v>79</v>
      </c>
      <c r="K39" s="163">
        <v>34</v>
      </c>
      <c r="L39" s="163">
        <v>57</v>
      </c>
      <c r="M39" s="98"/>
      <c r="N39" s="269">
        <v>9482855</v>
      </c>
      <c r="O39" s="269">
        <v>784634</v>
      </c>
      <c r="P39" s="269">
        <v>799636</v>
      </c>
      <c r="Q39" s="269">
        <v>334936</v>
      </c>
      <c r="R39" s="269">
        <v>908302</v>
      </c>
      <c r="S39" s="269">
        <v>2451908</v>
      </c>
      <c r="T39" s="269">
        <v>2418771</v>
      </c>
      <c r="U39" s="269">
        <v>979895</v>
      </c>
      <c r="V39" s="269">
        <v>804773</v>
      </c>
      <c r="W39" s="74">
        <v>3.3639658098747689</v>
      </c>
      <c r="X39" s="74"/>
      <c r="Y39" s="74">
        <v>0.63723978313455698</v>
      </c>
      <c r="Z39" s="74">
        <v>0.62528450444952455</v>
      </c>
      <c r="AA39" s="74">
        <v>2.6870805168748655</v>
      </c>
      <c r="AB39" s="74">
        <v>6.2754458318929167</v>
      </c>
      <c r="AC39" s="74"/>
      <c r="AD39" s="74">
        <v>2.9772732092721261</v>
      </c>
      <c r="AE39" s="74">
        <v>3.2661215137770379</v>
      </c>
      <c r="AF39" s="74">
        <v>3.469759515050082</v>
      </c>
      <c r="AG39" s="74">
        <v>7.0827425870400722</v>
      </c>
    </row>
    <row r="40" spans="1:33" ht="10.9" customHeight="1">
      <c r="A40" s="161">
        <v>2012</v>
      </c>
      <c r="B40" s="163">
        <v>285</v>
      </c>
      <c r="C40" s="163"/>
      <c r="D40" s="163">
        <v>1</v>
      </c>
      <c r="E40" s="163">
        <v>6</v>
      </c>
      <c r="F40" s="163">
        <v>10</v>
      </c>
      <c r="G40" s="163">
        <v>41</v>
      </c>
      <c r="H40" s="163"/>
      <c r="I40" s="163">
        <v>75</v>
      </c>
      <c r="J40" s="163">
        <v>81</v>
      </c>
      <c r="K40" s="163">
        <v>31</v>
      </c>
      <c r="L40" s="163">
        <v>40</v>
      </c>
      <c r="M40" s="98"/>
      <c r="N40" s="269">
        <v>9555893</v>
      </c>
      <c r="O40" s="269">
        <v>797046</v>
      </c>
      <c r="P40" s="269">
        <v>814813</v>
      </c>
      <c r="Q40" s="269">
        <v>316262</v>
      </c>
      <c r="R40" s="269">
        <v>915518</v>
      </c>
      <c r="S40" s="269">
        <v>2458020</v>
      </c>
      <c r="T40" s="269">
        <v>2425951</v>
      </c>
      <c r="U40" s="269">
        <v>1018524</v>
      </c>
      <c r="V40" s="269">
        <v>809759</v>
      </c>
      <c r="W40" s="74">
        <f t="shared" ref="W40:W45" si="0">100000*B40/N40</f>
        <v>2.9824528173348113</v>
      </c>
      <c r="X40" s="74"/>
      <c r="Y40" s="74">
        <f t="shared" ref="Y40:AB45" si="1">100000*D40/O40</f>
        <v>0.12546327313605488</v>
      </c>
      <c r="Z40" s="74">
        <f t="shared" si="1"/>
        <v>0.73636527644993388</v>
      </c>
      <c r="AA40" s="74">
        <f t="shared" si="1"/>
        <v>3.1619353573935536</v>
      </c>
      <c r="AB40" s="74">
        <f t="shared" si="1"/>
        <v>4.4783390386644504</v>
      </c>
      <c r="AC40" s="74"/>
      <c r="AD40" s="74">
        <f t="shared" ref="AD40:AG45" si="2">100000*I40/S40</f>
        <v>3.0512363609734665</v>
      </c>
      <c r="AE40" s="74">
        <f t="shared" si="2"/>
        <v>3.3388967872805346</v>
      </c>
      <c r="AF40" s="74">
        <f t="shared" si="2"/>
        <v>3.0436199834269981</v>
      </c>
      <c r="AG40" s="74">
        <f t="shared" si="2"/>
        <v>4.9397413304452309</v>
      </c>
    </row>
    <row r="41" spans="1:33" ht="10.9" customHeight="1">
      <c r="A41" s="161">
        <v>2013</v>
      </c>
      <c r="B41" s="163">
        <v>260</v>
      </c>
      <c r="C41" s="163"/>
      <c r="D41" s="163">
        <v>1</v>
      </c>
      <c r="E41" s="163">
        <v>3</v>
      </c>
      <c r="F41" s="163">
        <v>7</v>
      </c>
      <c r="G41" s="163">
        <v>40</v>
      </c>
      <c r="H41" s="163"/>
      <c r="I41" s="163">
        <v>62</v>
      </c>
      <c r="J41" s="163">
        <v>71</v>
      </c>
      <c r="K41" s="163">
        <v>40</v>
      </c>
      <c r="L41" s="163">
        <v>36</v>
      </c>
      <c r="M41" s="98"/>
      <c r="N41" s="269">
        <f>SUM(O41:V41)</f>
        <v>9644864</v>
      </c>
      <c r="O41" s="269">
        <v>806818</v>
      </c>
      <c r="P41" s="269">
        <v>839283</v>
      </c>
      <c r="Q41" s="269">
        <v>306377</v>
      </c>
      <c r="R41" s="269">
        <v>909190</v>
      </c>
      <c r="S41" s="269">
        <v>2481355</v>
      </c>
      <c r="T41" s="269">
        <v>2429634</v>
      </c>
      <c r="U41" s="269">
        <v>1052186</v>
      </c>
      <c r="V41" s="269">
        <v>820021</v>
      </c>
      <c r="W41" s="74">
        <f t="shared" si="0"/>
        <v>2.6957352638668621</v>
      </c>
      <c r="X41" s="74"/>
      <c r="Y41" s="74">
        <f t="shared" si="1"/>
        <v>0.12394368990280336</v>
      </c>
      <c r="Z41" s="74">
        <f t="shared" si="1"/>
        <v>0.35744796451256611</v>
      </c>
      <c r="AA41" s="74">
        <f t="shared" si="1"/>
        <v>2.2847668069078293</v>
      </c>
      <c r="AB41" s="74">
        <f t="shared" si="1"/>
        <v>4.3995204522707025</v>
      </c>
      <c r="AC41" s="74"/>
      <c r="AD41" s="74">
        <f t="shared" si="2"/>
        <v>2.4986348184761953</v>
      </c>
      <c r="AE41" s="74">
        <f t="shared" si="2"/>
        <v>2.9222508410731822</v>
      </c>
      <c r="AF41" s="74">
        <f t="shared" si="2"/>
        <v>3.8016092211833268</v>
      </c>
      <c r="AG41" s="74">
        <f t="shared" si="2"/>
        <v>4.3901314722427838</v>
      </c>
    </row>
    <row r="42" spans="1:33" ht="10.9" customHeight="1">
      <c r="A42" s="161">
        <v>2014</v>
      </c>
      <c r="B42" s="163">
        <v>270</v>
      </c>
      <c r="C42" s="163"/>
      <c r="D42" s="163">
        <v>3</v>
      </c>
      <c r="E42" s="163">
        <v>4</v>
      </c>
      <c r="F42" s="163">
        <v>7</v>
      </c>
      <c r="G42" s="163">
        <v>25</v>
      </c>
      <c r="H42" s="163"/>
      <c r="I42" s="163">
        <v>59</v>
      </c>
      <c r="J42" s="163">
        <v>73</v>
      </c>
      <c r="K42" s="163">
        <v>37</v>
      </c>
      <c r="L42" s="163">
        <v>62</v>
      </c>
      <c r="M42" s="98"/>
      <c r="N42" s="269">
        <v>9747355</v>
      </c>
      <c r="O42" s="269">
        <v>817371</v>
      </c>
      <c r="P42" s="269">
        <v>864662</v>
      </c>
      <c r="Q42" s="269">
        <v>303249</v>
      </c>
      <c r="R42" s="269">
        <v>895516</v>
      </c>
      <c r="S42" s="269">
        <v>2519615</v>
      </c>
      <c r="T42" s="269">
        <v>2434058</v>
      </c>
      <c r="U42" s="269">
        <v>1078395</v>
      </c>
      <c r="V42" s="269">
        <v>834489</v>
      </c>
      <c r="W42" s="74">
        <f t="shared" si="0"/>
        <v>2.7699822156882559</v>
      </c>
      <c r="X42" s="74"/>
      <c r="Y42" s="74">
        <f t="shared" si="1"/>
        <v>0.36703039378690949</v>
      </c>
      <c r="Z42" s="74">
        <f t="shared" si="1"/>
        <v>0.46260851060876967</v>
      </c>
      <c r="AA42" s="74">
        <f t="shared" si="1"/>
        <v>2.3083340752978576</v>
      </c>
      <c r="AB42" s="74">
        <f t="shared" si="1"/>
        <v>2.791686580697609</v>
      </c>
      <c r="AC42" s="74"/>
      <c r="AD42" s="74">
        <f t="shared" si="2"/>
        <v>2.3416275899294137</v>
      </c>
      <c r="AE42" s="74">
        <f t="shared" si="2"/>
        <v>2.9991068413324582</v>
      </c>
      <c r="AF42" s="74">
        <f t="shared" si="2"/>
        <v>3.4310248100185925</v>
      </c>
      <c r="AG42" s="74">
        <f t="shared" si="2"/>
        <v>7.4296964968981021</v>
      </c>
    </row>
    <row r="43" spans="1:33" ht="10.9" customHeight="1">
      <c r="A43" s="161">
        <v>2015</v>
      </c>
      <c r="B43" s="163">
        <v>259</v>
      </c>
      <c r="C43" s="163"/>
      <c r="D43" s="163">
        <v>3</v>
      </c>
      <c r="E43" s="163">
        <v>4</v>
      </c>
      <c r="F43" s="163">
        <v>9</v>
      </c>
      <c r="G43" s="163">
        <v>35</v>
      </c>
      <c r="H43" s="163"/>
      <c r="I43" s="163">
        <v>70</v>
      </c>
      <c r="J43" s="163">
        <v>68</v>
      </c>
      <c r="K43" s="163">
        <v>35</v>
      </c>
      <c r="L43" s="163">
        <v>35</v>
      </c>
      <c r="M43" s="98"/>
      <c r="N43" s="269">
        <v>9851017</v>
      </c>
      <c r="O43" s="269">
        <v>826969</v>
      </c>
      <c r="P43" s="269">
        <v>890174</v>
      </c>
      <c r="Q43" s="269">
        <v>307934</v>
      </c>
      <c r="R43" s="269">
        <v>870986</v>
      </c>
      <c r="S43" s="269">
        <v>2561998</v>
      </c>
      <c r="T43" s="269">
        <v>2445729</v>
      </c>
      <c r="U43" s="269">
        <v>1100100</v>
      </c>
      <c r="V43" s="269">
        <v>847127</v>
      </c>
      <c r="W43" s="74">
        <f t="shared" si="0"/>
        <v>2.6291701658823654</v>
      </c>
      <c r="X43" s="74"/>
      <c r="Y43" s="74">
        <f t="shared" si="1"/>
        <v>0.36277055125403734</v>
      </c>
      <c r="Z43" s="74">
        <f t="shared" si="1"/>
        <v>0.4493503517289878</v>
      </c>
      <c r="AA43" s="74">
        <f t="shared" si="1"/>
        <v>2.9227042158384591</v>
      </c>
      <c r="AB43" s="74">
        <f t="shared" si="1"/>
        <v>4.018434280229533</v>
      </c>
      <c r="AC43" s="74"/>
      <c r="AD43" s="74">
        <f t="shared" si="2"/>
        <v>2.7322425700566511</v>
      </c>
      <c r="AE43" s="74">
        <f t="shared" si="2"/>
        <v>2.780357104159946</v>
      </c>
      <c r="AF43" s="74">
        <f t="shared" si="2"/>
        <v>3.1815289519134624</v>
      </c>
      <c r="AG43" s="74">
        <f t="shared" si="2"/>
        <v>4.1316119070694244</v>
      </c>
    </row>
    <row r="44" spans="1:33" ht="10.9" customHeight="1">
      <c r="A44" s="161">
        <v>2016</v>
      </c>
      <c r="B44" s="163">
        <v>270</v>
      </c>
      <c r="C44" s="163"/>
      <c r="D44" s="163">
        <v>2</v>
      </c>
      <c r="E44" s="163">
        <v>4</v>
      </c>
      <c r="F44" s="163">
        <v>6</v>
      </c>
      <c r="G44" s="163">
        <v>31</v>
      </c>
      <c r="H44" s="163"/>
      <c r="I44" s="163">
        <v>66</v>
      </c>
      <c r="J44" s="163">
        <v>72</v>
      </c>
      <c r="K44" s="163">
        <v>37</v>
      </c>
      <c r="L44" s="163">
        <v>52</v>
      </c>
      <c r="M44" s="98"/>
      <c r="N44" s="270">
        <v>9995153</v>
      </c>
      <c r="O44" s="270">
        <v>840350</v>
      </c>
      <c r="P44" s="270">
        <v>920644</v>
      </c>
      <c r="Q44" s="270">
        <v>315413</v>
      </c>
      <c r="R44" s="270">
        <v>854378</v>
      </c>
      <c r="S44" s="270">
        <v>2617996</v>
      </c>
      <c r="T44" s="270">
        <v>2469515</v>
      </c>
      <c r="U44" s="270">
        <v>1113177</v>
      </c>
      <c r="V44" s="270">
        <v>863680</v>
      </c>
      <c r="W44" s="74">
        <f t="shared" si="0"/>
        <v>2.7013093246296478</v>
      </c>
      <c r="X44" s="74"/>
      <c r="Y44" s="74">
        <f t="shared" si="1"/>
        <v>0.23799607306479442</v>
      </c>
      <c r="Z44" s="74">
        <f t="shared" si="1"/>
        <v>0.43447847376401738</v>
      </c>
      <c r="AA44" s="74">
        <f t="shared" si="1"/>
        <v>1.9022678202864181</v>
      </c>
      <c r="AB44" s="74">
        <f t="shared" si="1"/>
        <v>3.6283705807031548</v>
      </c>
      <c r="AC44" s="74"/>
      <c r="AD44" s="74">
        <f t="shared" si="2"/>
        <v>2.5210122551753327</v>
      </c>
      <c r="AE44" s="74">
        <f t="shared" si="2"/>
        <v>2.9155522440641177</v>
      </c>
      <c r="AF44" s="74">
        <f t="shared" si="2"/>
        <v>3.3238200214341473</v>
      </c>
      <c r="AG44" s="74">
        <f t="shared" si="2"/>
        <v>6.0207484253427195</v>
      </c>
    </row>
    <row r="45" spans="1:33" ht="10.9" customHeight="1">
      <c r="A45" s="161">
        <v>2017</v>
      </c>
      <c r="B45" s="163">
        <v>252</v>
      </c>
      <c r="C45" s="163"/>
      <c r="D45" s="163">
        <v>1</v>
      </c>
      <c r="E45" s="163">
        <v>7</v>
      </c>
      <c r="F45" s="163">
        <v>2</v>
      </c>
      <c r="G45" s="163">
        <v>39</v>
      </c>
      <c r="H45" s="145" t="s">
        <v>553</v>
      </c>
      <c r="I45" s="163">
        <v>66</v>
      </c>
      <c r="J45" s="163">
        <v>59</v>
      </c>
      <c r="K45" s="163">
        <v>33</v>
      </c>
      <c r="L45" s="163">
        <v>45</v>
      </c>
      <c r="M45" s="98"/>
      <c r="N45" s="270">
        <v>10120242</v>
      </c>
      <c r="O45" s="270">
        <v>845135</v>
      </c>
      <c r="P45" s="270">
        <v>949542</v>
      </c>
      <c r="Q45" s="270">
        <v>326921</v>
      </c>
      <c r="R45" s="270">
        <v>834836</v>
      </c>
      <c r="S45" s="270">
        <v>2666364</v>
      </c>
      <c r="T45" s="270">
        <v>2491298</v>
      </c>
      <c r="U45" s="270">
        <v>1116876</v>
      </c>
      <c r="V45" s="270">
        <v>889270</v>
      </c>
      <c r="W45" s="74">
        <f t="shared" si="0"/>
        <v>2.4900590321851985</v>
      </c>
      <c r="X45" s="74"/>
      <c r="Y45" s="74">
        <f t="shared" si="1"/>
        <v>0.11832429138539996</v>
      </c>
      <c r="Z45" s="74">
        <f t="shared" si="1"/>
        <v>0.73719751206371076</v>
      </c>
      <c r="AA45" s="74">
        <f t="shared" si="1"/>
        <v>0.61176859241223414</v>
      </c>
      <c r="AB45" s="74">
        <f t="shared" si="1"/>
        <v>4.6715762137713277</v>
      </c>
      <c r="AC45" s="145" t="s">
        <v>553</v>
      </c>
      <c r="AD45" s="74">
        <f t="shared" si="2"/>
        <v>2.4752809443871882</v>
      </c>
      <c r="AE45" s="74">
        <f t="shared" si="2"/>
        <v>2.368243381562543</v>
      </c>
      <c r="AF45" s="74">
        <f t="shared" si="2"/>
        <v>2.9546699902227282</v>
      </c>
      <c r="AG45" s="74">
        <f t="shared" si="2"/>
        <v>5.0603303833481394</v>
      </c>
    </row>
    <row r="46" spans="1:33" ht="10.9" customHeight="1">
      <c r="A46" s="161">
        <v>2018</v>
      </c>
      <c r="B46" s="163">
        <v>324</v>
      </c>
      <c r="C46" s="163"/>
      <c r="D46" s="163">
        <v>4</v>
      </c>
      <c r="E46" s="163">
        <v>3</v>
      </c>
      <c r="F46" s="163">
        <v>9</v>
      </c>
      <c r="G46" s="163">
        <v>30</v>
      </c>
      <c r="H46" s="163"/>
      <c r="I46" s="163">
        <v>73</v>
      </c>
      <c r="J46" s="163">
        <v>85</v>
      </c>
      <c r="K46" s="163">
        <v>47</v>
      </c>
      <c r="L46" s="163">
        <v>73</v>
      </c>
      <c r="M46" s="98"/>
      <c r="N46" s="269">
        <v>10230185</v>
      </c>
      <c r="O46" s="269">
        <v>850470</v>
      </c>
      <c r="P46" s="269">
        <v>969259</v>
      </c>
      <c r="Q46" s="269">
        <v>335650</v>
      </c>
      <c r="R46" s="269">
        <v>821456</v>
      </c>
      <c r="S46" s="269">
        <v>2707418</v>
      </c>
      <c r="T46" s="269">
        <v>2510221</v>
      </c>
      <c r="U46" s="269">
        <v>1112959</v>
      </c>
      <c r="V46" s="269">
        <v>922752</v>
      </c>
      <c r="W46" s="74">
        <f>100000*B46/N46</f>
        <v>3.1670981512064542</v>
      </c>
      <c r="X46" s="74"/>
      <c r="Y46" s="74">
        <f t="shared" ref="Y46:AB46" si="3">100000*D46/O46</f>
        <v>0.47032817148165135</v>
      </c>
      <c r="Z46" s="74">
        <f t="shared" si="3"/>
        <v>0.30951479429130913</v>
      </c>
      <c r="AA46" s="74">
        <f t="shared" si="3"/>
        <v>2.6813645166095634</v>
      </c>
      <c r="AB46" s="74">
        <f t="shared" si="3"/>
        <v>3.6520519662647786</v>
      </c>
      <c r="AC46" s="74"/>
      <c r="AD46" s="74">
        <f t="shared" ref="AD46:AG46" si="4">100000*I46/S46</f>
        <v>2.6962958804292505</v>
      </c>
      <c r="AE46" s="74">
        <f t="shared" si="4"/>
        <v>3.386156039647505</v>
      </c>
      <c r="AF46" s="74">
        <f t="shared" si="4"/>
        <v>4.2229767673382401</v>
      </c>
      <c r="AG46" s="74">
        <f t="shared" si="4"/>
        <v>7.9111180468858375</v>
      </c>
    </row>
    <row r="47" spans="1:33" ht="10.9" customHeight="1">
      <c r="A47" s="161">
        <v>2019</v>
      </c>
      <c r="B47" s="163">
        <v>221</v>
      </c>
      <c r="C47" s="163"/>
      <c r="D47" s="163">
        <v>3</v>
      </c>
      <c r="E47" s="163">
        <v>1</v>
      </c>
      <c r="F47" s="163">
        <v>5</v>
      </c>
      <c r="G47" s="163">
        <v>19</v>
      </c>
      <c r="H47" s="163"/>
      <c r="I47" s="163">
        <v>71</v>
      </c>
      <c r="J47" s="163">
        <v>47</v>
      </c>
      <c r="K47" s="163">
        <v>35</v>
      </c>
      <c r="L47" s="163">
        <v>40</v>
      </c>
      <c r="M47" s="98"/>
      <c r="N47" s="269">
        <v>10327589</v>
      </c>
      <c r="O47" s="269">
        <v>849622</v>
      </c>
      <c r="P47" s="269">
        <v>985199</v>
      </c>
      <c r="Q47" s="269">
        <v>345687</v>
      </c>
      <c r="R47" s="269">
        <v>810921</v>
      </c>
      <c r="S47" s="269">
        <v>2737448</v>
      </c>
      <c r="T47" s="269">
        <v>2533345</v>
      </c>
      <c r="U47" s="269">
        <v>1100463</v>
      </c>
      <c r="V47" s="269">
        <v>964904</v>
      </c>
      <c r="W47" s="74">
        <v>2.1398992543177311</v>
      </c>
      <c r="X47" s="74"/>
      <c r="Y47" s="74">
        <v>0.35309820131776248</v>
      </c>
      <c r="Z47" s="74">
        <v>0.1015023360762648</v>
      </c>
      <c r="AA47" s="74">
        <v>1.4463951493692271</v>
      </c>
      <c r="AB47" s="74">
        <v>2.3430149176060309</v>
      </c>
      <c r="AC47" s="74"/>
      <c r="AD47" s="74">
        <v>2.5936565735677903</v>
      </c>
      <c r="AE47" s="74">
        <v>1.8552546139590147</v>
      </c>
      <c r="AF47" s="74">
        <v>3.1804794890877748</v>
      </c>
      <c r="AG47" s="74">
        <v>4.1454901212970405</v>
      </c>
    </row>
    <row r="48" spans="1:33" ht="10.9" customHeight="1">
      <c r="A48" s="161">
        <v>2020</v>
      </c>
      <c r="B48" s="163">
        <v>204</v>
      </c>
      <c r="C48" s="163"/>
      <c r="D48" s="73">
        <v>4</v>
      </c>
      <c r="E48" s="73">
        <v>3</v>
      </c>
      <c r="F48" s="73">
        <v>8</v>
      </c>
      <c r="G48" s="73">
        <v>30</v>
      </c>
      <c r="H48" s="73"/>
      <c r="I48" s="73">
        <v>37</v>
      </c>
      <c r="J48" s="73">
        <v>54</v>
      </c>
      <c r="K48" s="73">
        <v>26</v>
      </c>
      <c r="L48" s="73">
        <v>42</v>
      </c>
      <c r="M48" s="98"/>
      <c r="N48" s="269">
        <v>10379295</v>
      </c>
      <c r="O48" s="269">
        <v>842986</v>
      </c>
      <c r="P48" s="269">
        <v>994812</v>
      </c>
      <c r="Q48" s="269">
        <v>351605</v>
      </c>
      <c r="R48" s="269">
        <v>804435</v>
      </c>
      <c r="S48" s="269">
        <v>2750673</v>
      </c>
      <c r="T48" s="269">
        <v>2546698</v>
      </c>
      <c r="U48" s="269">
        <v>1087351</v>
      </c>
      <c r="V48" s="269">
        <v>1000735</v>
      </c>
      <c r="W48" s="74">
        <f>100000*B48/N48</f>
        <v>1.9654514107172019</v>
      </c>
      <c r="X48" s="74"/>
      <c r="Y48" s="74">
        <f t="shared" ref="Y48" si="5">100000*D48/O48</f>
        <v>0.474503728413046</v>
      </c>
      <c r="Z48" s="74">
        <f t="shared" ref="Z48" si="6">100000*E48/P48</f>
        <v>0.30156451671270551</v>
      </c>
      <c r="AA48" s="74">
        <f t="shared" ref="AA48" si="7">100000*F48/Q48</f>
        <v>2.2752804994240696</v>
      </c>
      <c r="AB48" s="74">
        <f t="shared" ref="AB48" si="8">100000*G48/R48</f>
        <v>3.729325551474016</v>
      </c>
      <c r="AC48" s="74"/>
      <c r="AD48" s="74">
        <f t="shared" ref="AD48" si="9">100000*I48/S48</f>
        <v>1.3451253565945498</v>
      </c>
      <c r="AE48" s="74">
        <f t="shared" ref="AE48" si="10">100000*J48/T48</f>
        <v>2.1203927595655236</v>
      </c>
      <c r="AF48" s="74">
        <f t="shared" ref="AF48" si="11">100000*K48/U48</f>
        <v>2.3911322102982386</v>
      </c>
      <c r="AG48" s="74">
        <f t="shared" ref="AG48" si="12">100000*L48/V48</f>
        <v>4.1969152672785501</v>
      </c>
    </row>
    <row r="49" spans="1:33" ht="10.9" customHeight="1">
      <c r="A49" s="161">
        <v>2021</v>
      </c>
      <c r="B49" s="163">
        <v>210</v>
      </c>
      <c r="C49" s="163"/>
      <c r="D49" s="73">
        <v>2</v>
      </c>
      <c r="E49" s="73">
        <v>1</v>
      </c>
      <c r="F49" s="73">
        <v>7</v>
      </c>
      <c r="G49" s="73">
        <v>25</v>
      </c>
      <c r="H49" s="73"/>
      <c r="I49" s="73">
        <v>46</v>
      </c>
      <c r="J49" s="73">
        <v>50</v>
      </c>
      <c r="K49" s="73">
        <v>22</v>
      </c>
      <c r="L49" s="73">
        <v>57</v>
      </c>
      <c r="M49" s="98"/>
      <c r="N49" s="269">
        <v>10452326</v>
      </c>
      <c r="O49" s="269">
        <v>837432</v>
      </c>
      <c r="P49" s="269">
        <v>1001671</v>
      </c>
      <c r="Q49" s="269">
        <v>359137</v>
      </c>
      <c r="R49" s="269">
        <v>810049</v>
      </c>
      <c r="S49" s="269">
        <v>2768985</v>
      </c>
      <c r="T49" s="269">
        <v>2556286</v>
      </c>
      <c r="U49" s="269">
        <v>1076336</v>
      </c>
      <c r="V49" s="269">
        <v>1042430</v>
      </c>
      <c r="W49" s="74">
        <f>100000*B49/N49</f>
        <v>2.0091221800774295</v>
      </c>
      <c r="X49" s="74"/>
      <c r="Y49" s="74">
        <f t="shared" ref="Y49:AB50" si="13">100000*D49/O49</f>
        <v>0.23882536134277171</v>
      </c>
      <c r="Z49" s="74">
        <f t="shared" si="13"/>
        <v>9.9833178758294894E-2</v>
      </c>
      <c r="AA49" s="74">
        <f t="shared" si="13"/>
        <v>1.9491169108167634</v>
      </c>
      <c r="AB49" s="74">
        <f t="shared" si="13"/>
        <v>3.0862330550374115</v>
      </c>
      <c r="AC49" s="74">
        <f t="shared" ref="AC49" si="14">100000*H49/T49</f>
        <v>0</v>
      </c>
      <c r="AD49" s="74">
        <f t="shared" ref="AD49:AG50" si="15">100000*I49/S49</f>
        <v>1.661258547807229</v>
      </c>
      <c r="AE49" s="74">
        <f t="shared" si="15"/>
        <v>1.9559626739731</v>
      </c>
      <c r="AF49" s="74">
        <f t="shared" si="15"/>
        <v>2.043971399265657</v>
      </c>
      <c r="AG49" s="74">
        <f t="shared" si="15"/>
        <v>5.4679930546895239</v>
      </c>
    </row>
    <row r="50" spans="1:33" ht="10.9" customHeight="1">
      <c r="A50" s="260">
        <v>2022</v>
      </c>
      <c r="B50" s="211">
        <v>227</v>
      </c>
      <c r="C50" s="211"/>
      <c r="D50" s="152">
        <v>2</v>
      </c>
      <c r="E50" s="152">
        <v>3</v>
      </c>
      <c r="F50" s="152">
        <v>10</v>
      </c>
      <c r="G50" s="152">
        <v>21</v>
      </c>
      <c r="H50" s="152"/>
      <c r="I50" s="152">
        <v>49</v>
      </c>
      <c r="J50" s="152">
        <v>61</v>
      </c>
      <c r="K50" s="152">
        <v>37</v>
      </c>
      <c r="L50" s="152">
        <v>44</v>
      </c>
      <c r="M50" s="209"/>
      <c r="N50" s="271">
        <v>10521556</v>
      </c>
      <c r="O50" s="271">
        <v>823621</v>
      </c>
      <c r="P50" s="271">
        <v>1005472</v>
      </c>
      <c r="Q50" s="271">
        <v>365692</v>
      </c>
      <c r="R50" s="271">
        <v>822645</v>
      </c>
      <c r="S50" s="271">
        <v>2789818</v>
      </c>
      <c r="T50" s="271">
        <v>2567171</v>
      </c>
      <c r="U50" s="271">
        <v>1067123</v>
      </c>
      <c r="V50" s="271">
        <v>1080014</v>
      </c>
      <c r="W50" s="320">
        <f>100000*B50/N50</f>
        <v>2.1574755673020225</v>
      </c>
      <c r="X50" s="320"/>
      <c r="Y50" s="320">
        <f t="shared" si="13"/>
        <v>0.24283013667694242</v>
      </c>
      <c r="Z50" s="320">
        <f t="shared" si="13"/>
        <v>0.29836733394863307</v>
      </c>
      <c r="AA50" s="320">
        <f t="shared" si="13"/>
        <v>2.7345416361309516</v>
      </c>
      <c r="AB50" s="320">
        <f t="shared" si="13"/>
        <v>2.552741461991503</v>
      </c>
      <c r="AC50" s="320"/>
      <c r="AD50" s="320">
        <f t="shared" si="15"/>
        <v>1.7563869757812158</v>
      </c>
      <c r="AE50" s="320">
        <f t="shared" si="15"/>
        <v>2.3761564773051735</v>
      </c>
      <c r="AF50" s="320">
        <f t="shared" si="15"/>
        <v>3.4672666599820263</v>
      </c>
      <c r="AG50" s="320">
        <f t="shared" si="15"/>
        <v>4.0740212626873351</v>
      </c>
    </row>
    <row r="51" spans="1:33" ht="10.9" customHeight="1">
      <c r="A51" s="2" t="s">
        <v>361</v>
      </c>
      <c r="M51" s="295"/>
      <c r="N51" s="296"/>
      <c r="O51" s="296"/>
      <c r="P51" s="296"/>
      <c r="Q51" s="296"/>
      <c r="R51" s="296"/>
      <c r="S51" s="296"/>
      <c r="T51" s="296"/>
      <c r="U51" s="296"/>
      <c r="V51" s="296"/>
      <c r="W51" s="297"/>
      <c r="X51" s="297"/>
      <c r="Y51" s="297"/>
      <c r="Z51" s="297"/>
      <c r="AA51" s="297"/>
      <c r="AB51" s="297"/>
      <c r="AC51" s="297"/>
      <c r="AD51" s="297"/>
      <c r="AE51" s="297"/>
      <c r="AF51" s="297"/>
      <c r="AG51" s="297"/>
    </row>
    <row r="52" spans="1:33" ht="10.9" customHeight="1">
      <c r="A52" s="11" t="s">
        <v>489</v>
      </c>
      <c r="N52" s="60"/>
      <c r="O52" s="60"/>
      <c r="P52" s="60"/>
      <c r="Q52" s="60"/>
      <c r="R52" s="60"/>
      <c r="S52" s="60"/>
      <c r="T52" s="60"/>
      <c r="U52" s="60"/>
      <c r="V52" s="60"/>
      <c r="W52" s="298"/>
      <c r="X52" s="299"/>
      <c r="Y52" s="299"/>
      <c r="Z52" s="299"/>
      <c r="AA52" s="299"/>
      <c r="AB52" s="299"/>
      <c r="AC52" s="299"/>
      <c r="AD52" s="299"/>
      <c r="AE52" s="299"/>
      <c r="AF52" s="299"/>
      <c r="AG52" s="299"/>
    </row>
    <row r="53" spans="1:33">
      <c r="N53" s="272"/>
      <c r="O53" s="272"/>
      <c r="P53" s="272"/>
      <c r="W53" s="89"/>
      <c r="X53" s="89"/>
      <c r="Y53" s="89"/>
      <c r="Z53" s="89"/>
      <c r="AA53" s="89"/>
      <c r="AB53" s="89"/>
      <c r="AC53" s="89"/>
      <c r="AD53" s="89"/>
      <c r="AE53" s="89"/>
      <c r="AF53" s="89"/>
      <c r="AG53" s="89"/>
    </row>
    <row r="54" spans="1:33">
      <c r="M54" s="210"/>
      <c r="N54" s="272"/>
      <c r="O54" s="272"/>
      <c r="P54" s="272"/>
      <c r="Q54" s="272"/>
      <c r="R54" s="272"/>
      <c r="S54" s="272"/>
      <c r="T54" s="272"/>
      <c r="U54" s="272"/>
      <c r="V54" s="272"/>
      <c r="W54" s="89"/>
      <c r="X54" s="89"/>
      <c r="AF54" s="89"/>
    </row>
    <row r="55" spans="1:33">
      <c r="N55" s="272"/>
      <c r="O55" s="272"/>
      <c r="P55" s="272"/>
      <c r="Q55" s="272"/>
      <c r="R55" s="272"/>
      <c r="S55" s="272"/>
      <c r="T55" s="272"/>
      <c r="U55" s="272"/>
      <c r="V55" s="272"/>
    </row>
    <row r="56" spans="1:33">
      <c r="N56" s="272"/>
      <c r="O56" s="272"/>
      <c r="P56" s="272"/>
      <c r="Q56" s="272"/>
      <c r="R56" s="272"/>
      <c r="S56" s="272"/>
      <c r="T56" s="272"/>
      <c r="U56" s="272"/>
      <c r="V56" s="272"/>
    </row>
    <row r="57" spans="1:33">
      <c r="N57" s="272"/>
      <c r="O57" s="272"/>
      <c r="P57" s="272"/>
      <c r="Q57" s="272"/>
      <c r="R57" s="272"/>
      <c r="S57" s="272"/>
      <c r="T57" s="272"/>
      <c r="U57" s="272"/>
      <c r="V57" s="272"/>
    </row>
    <row r="58" spans="1:33">
      <c r="N58" s="272"/>
      <c r="O58" s="272"/>
      <c r="P58" s="272"/>
      <c r="Q58" s="272"/>
      <c r="R58" s="272"/>
      <c r="S58" s="272"/>
      <c r="T58" s="272"/>
      <c r="U58" s="272"/>
      <c r="V58" s="272"/>
    </row>
    <row r="59" spans="1:33">
      <c r="N59" s="272"/>
      <c r="O59" s="272"/>
      <c r="P59" s="272"/>
      <c r="Q59" s="272"/>
      <c r="R59" s="272"/>
      <c r="S59" s="272"/>
      <c r="T59" s="272"/>
      <c r="U59" s="272"/>
      <c r="V59" s="272"/>
    </row>
    <row r="60" spans="1:33">
      <c r="N60" s="272"/>
    </row>
    <row r="61" spans="1:33">
      <c r="N61" s="272"/>
      <c r="O61" s="272"/>
      <c r="P61" s="272"/>
    </row>
    <row r="62" spans="1:33">
      <c r="N62" s="272"/>
    </row>
    <row r="63" spans="1:33">
      <c r="N63" s="272"/>
    </row>
    <row r="64" spans="1:33">
      <c r="N64" s="272"/>
    </row>
    <row r="66" spans="18:19">
      <c r="R66" s="272"/>
      <c r="S66" s="272"/>
    </row>
  </sheetData>
  <pageMargins left="0.70866141732283472" right="0.70866141732283472" top="0.74803149606299213" bottom="0.74803149606299213" header="0.31496062992125984" footer="0.31496062992125984"/>
  <pageSetup paperSize="9" scale="86"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X56"/>
  <sheetViews>
    <sheetView zoomScale="98" zoomScaleNormal="98" zoomScaleSheetLayoutView="100" workbookViewId="0">
      <pane ySplit="6" topLeftCell="A7" activePane="bottomLeft" state="frozen"/>
      <selection activeCell="K25" sqref="K25"/>
      <selection pane="bottomLeft"/>
    </sheetView>
  </sheetViews>
  <sheetFormatPr defaultColWidth="9.140625" defaultRowHeight="11.25" customHeight="1"/>
  <cols>
    <col min="1" max="1" width="15.140625" style="73" customWidth="1"/>
    <col min="2" max="2" width="14.42578125" style="73" customWidth="1"/>
    <col min="3" max="22" width="6.140625" style="104" customWidth="1"/>
    <col min="23" max="23" width="5.85546875" style="104" customWidth="1"/>
    <col min="24" max="24" width="5.85546875" style="73" customWidth="1"/>
    <col min="25" max="16384" width="9.140625" style="73"/>
  </cols>
  <sheetData>
    <row r="1" spans="1:24" ht="11.25" customHeight="1">
      <c r="A1" s="61" t="s">
        <v>733</v>
      </c>
    </row>
    <row r="2" spans="1:24" ht="11.25" hidden="1" customHeight="1">
      <c r="A2" s="61" t="s">
        <v>302</v>
      </c>
    </row>
    <row r="3" spans="1:24" ht="11.25" customHeight="1">
      <c r="A3" s="62" t="s">
        <v>734</v>
      </c>
    </row>
    <row r="4" spans="1:24" ht="11.25" hidden="1" customHeight="1">
      <c r="A4" s="73" t="s">
        <v>302</v>
      </c>
      <c r="B4" s="62" t="s">
        <v>302</v>
      </c>
    </row>
    <row r="5" spans="1:24" ht="11.25" customHeight="1">
      <c r="B5" s="62"/>
    </row>
    <row r="6" spans="1:24" ht="32.450000000000003" customHeight="1">
      <c r="A6" s="314" t="s">
        <v>602</v>
      </c>
      <c r="B6" s="315"/>
      <c r="C6" s="329">
        <v>2000</v>
      </c>
      <c r="D6" s="329">
        <v>2001</v>
      </c>
      <c r="E6" s="329">
        <v>2002</v>
      </c>
      <c r="F6" s="329">
        <v>2003</v>
      </c>
      <c r="G6" s="329">
        <v>2004</v>
      </c>
      <c r="H6" s="329">
        <v>2005</v>
      </c>
      <c r="I6" s="329">
        <v>2006</v>
      </c>
      <c r="J6" s="329">
        <v>2007</v>
      </c>
      <c r="K6" s="329">
        <v>2008</v>
      </c>
      <c r="L6" s="329">
        <v>2009</v>
      </c>
      <c r="M6" s="329">
        <v>2010</v>
      </c>
      <c r="N6" s="329">
        <v>2011</v>
      </c>
      <c r="O6" s="329">
        <v>2012</v>
      </c>
      <c r="P6" s="329">
        <v>2013</v>
      </c>
      <c r="Q6" s="329">
        <v>2014</v>
      </c>
      <c r="R6" s="329">
        <v>2015</v>
      </c>
      <c r="S6" s="329">
        <v>2016</v>
      </c>
      <c r="T6" s="329">
        <v>2017</v>
      </c>
      <c r="U6" s="329">
        <v>2018</v>
      </c>
      <c r="V6" s="329">
        <v>2019</v>
      </c>
      <c r="W6" s="329">
        <v>2020</v>
      </c>
      <c r="X6" s="329">
        <v>2021</v>
      </c>
    </row>
    <row r="7" spans="1:24" ht="11.25" customHeight="1">
      <c r="A7" s="330"/>
      <c r="B7" s="62"/>
      <c r="C7" s="105"/>
      <c r="D7" s="105"/>
      <c r="E7" s="105"/>
      <c r="F7" s="105"/>
      <c r="G7" s="105"/>
      <c r="H7" s="105"/>
      <c r="I7" s="105"/>
      <c r="J7" s="105"/>
      <c r="K7" s="105"/>
      <c r="L7" s="105"/>
      <c r="M7" s="105"/>
      <c r="N7" s="105"/>
      <c r="O7" s="105"/>
      <c r="P7" s="105"/>
      <c r="Q7" s="105"/>
      <c r="R7" s="105"/>
      <c r="S7" s="105"/>
      <c r="T7" s="105"/>
      <c r="U7" s="105"/>
      <c r="V7" s="105"/>
      <c r="X7" s="104"/>
    </row>
    <row r="8" spans="1:24" ht="11.25" customHeight="1">
      <c r="A8" s="73" t="s">
        <v>515</v>
      </c>
      <c r="B8" s="73" t="s">
        <v>363</v>
      </c>
      <c r="C8" s="21">
        <v>1470</v>
      </c>
      <c r="D8" s="21">
        <v>1486</v>
      </c>
      <c r="E8" s="21">
        <v>1306</v>
      </c>
      <c r="F8" s="21">
        <v>1213</v>
      </c>
      <c r="G8" s="21">
        <v>1162</v>
      </c>
      <c r="H8" s="21">
        <v>1089</v>
      </c>
      <c r="I8" s="21">
        <v>1069</v>
      </c>
      <c r="J8" s="21">
        <v>1071</v>
      </c>
      <c r="K8" s="21">
        <v>944</v>
      </c>
      <c r="L8" s="21">
        <v>944</v>
      </c>
      <c r="M8" s="21">
        <v>850</v>
      </c>
      <c r="N8" s="21">
        <v>884</v>
      </c>
      <c r="O8" s="21">
        <v>827</v>
      </c>
      <c r="P8" s="21">
        <v>764</v>
      </c>
      <c r="Q8" s="21">
        <v>745</v>
      </c>
      <c r="R8" s="21">
        <v>762</v>
      </c>
      <c r="S8" s="21">
        <v>670</v>
      </c>
      <c r="T8" s="21">
        <v>609</v>
      </c>
      <c r="U8" s="21">
        <v>604</v>
      </c>
      <c r="V8" s="21">
        <v>646</v>
      </c>
      <c r="W8" s="21">
        <v>497</v>
      </c>
      <c r="X8" s="21">
        <v>515</v>
      </c>
    </row>
    <row r="9" spans="1:24" ht="11.25" customHeight="1">
      <c r="A9" s="73" t="s">
        <v>516</v>
      </c>
      <c r="B9" s="73" t="s">
        <v>540</v>
      </c>
      <c r="C9" s="21">
        <v>1012</v>
      </c>
      <c r="D9" s="21">
        <v>1011</v>
      </c>
      <c r="E9" s="21">
        <v>959</v>
      </c>
      <c r="F9" s="21">
        <v>960</v>
      </c>
      <c r="G9" s="21">
        <v>943</v>
      </c>
      <c r="H9" s="21">
        <v>957</v>
      </c>
      <c r="I9" s="21">
        <v>1043</v>
      </c>
      <c r="J9" s="21">
        <v>1006</v>
      </c>
      <c r="K9" s="21">
        <v>1061</v>
      </c>
      <c r="L9" s="21">
        <v>901</v>
      </c>
      <c r="M9" s="21">
        <v>776</v>
      </c>
      <c r="N9" s="21">
        <v>656</v>
      </c>
      <c r="O9" s="21">
        <v>601</v>
      </c>
      <c r="P9" s="21">
        <v>601</v>
      </c>
      <c r="Q9" s="21">
        <v>661</v>
      </c>
      <c r="R9" s="21">
        <v>708</v>
      </c>
      <c r="S9" s="21">
        <v>708</v>
      </c>
      <c r="T9" s="21">
        <v>682</v>
      </c>
      <c r="U9" s="21">
        <v>610</v>
      </c>
      <c r="V9" s="21">
        <v>628</v>
      </c>
      <c r="W9" s="21">
        <v>463</v>
      </c>
      <c r="X9" s="21">
        <v>561</v>
      </c>
    </row>
    <row r="10" spans="1:24" ht="11.25" customHeight="1">
      <c r="A10" s="73" t="s">
        <v>517</v>
      </c>
      <c r="B10" s="73" t="s">
        <v>541</v>
      </c>
      <c r="C10" s="21">
        <v>1486</v>
      </c>
      <c r="D10" s="21">
        <v>1333</v>
      </c>
      <c r="E10" s="21">
        <v>1430</v>
      </c>
      <c r="F10" s="21">
        <v>1447</v>
      </c>
      <c r="G10" s="21">
        <v>1382</v>
      </c>
      <c r="H10" s="21">
        <v>1286</v>
      </c>
      <c r="I10" s="21">
        <v>1063</v>
      </c>
      <c r="J10" s="21">
        <v>1221</v>
      </c>
      <c r="K10" s="21">
        <v>1076</v>
      </c>
      <c r="L10" s="21">
        <v>901</v>
      </c>
      <c r="M10" s="21">
        <v>802</v>
      </c>
      <c r="N10" s="21">
        <v>773</v>
      </c>
      <c r="O10" s="21">
        <v>742</v>
      </c>
      <c r="P10" s="21">
        <v>654</v>
      </c>
      <c r="Q10" s="21">
        <v>688</v>
      </c>
      <c r="R10" s="21">
        <v>734</v>
      </c>
      <c r="S10" s="21">
        <v>611</v>
      </c>
      <c r="T10" s="21">
        <v>577</v>
      </c>
      <c r="U10" s="21">
        <v>656</v>
      </c>
      <c r="V10" s="21">
        <v>618</v>
      </c>
      <c r="W10" s="21">
        <v>518</v>
      </c>
      <c r="X10" s="21" t="s">
        <v>645</v>
      </c>
    </row>
    <row r="11" spans="1:24" s="96" customFormat="1" ht="11.25" customHeight="1">
      <c r="A11" s="73" t="s">
        <v>364</v>
      </c>
      <c r="B11" s="73" t="s">
        <v>364</v>
      </c>
      <c r="C11" s="21">
        <v>498</v>
      </c>
      <c r="D11" s="21">
        <v>431</v>
      </c>
      <c r="E11" s="21">
        <v>463</v>
      </c>
      <c r="F11" s="21">
        <v>432</v>
      </c>
      <c r="G11" s="21">
        <v>369</v>
      </c>
      <c r="H11" s="21">
        <v>331</v>
      </c>
      <c r="I11" s="21">
        <v>306</v>
      </c>
      <c r="J11" s="21">
        <v>406</v>
      </c>
      <c r="K11" s="21">
        <v>406</v>
      </c>
      <c r="L11" s="21">
        <v>303</v>
      </c>
      <c r="M11" s="21">
        <v>255</v>
      </c>
      <c r="N11" s="21">
        <v>220</v>
      </c>
      <c r="O11" s="21">
        <v>167</v>
      </c>
      <c r="P11" s="21">
        <v>191</v>
      </c>
      <c r="Q11" s="21">
        <v>182</v>
      </c>
      <c r="R11" s="21">
        <v>178</v>
      </c>
      <c r="S11" s="21">
        <v>211</v>
      </c>
      <c r="T11" s="21">
        <v>175</v>
      </c>
      <c r="U11" s="21">
        <v>171</v>
      </c>
      <c r="V11" s="21">
        <v>199</v>
      </c>
      <c r="W11" s="21">
        <v>155</v>
      </c>
      <c r="X11" s="21">
        <v>127</v>
      </c>
    </row>
    <row r="12" spans="1:24" ht="11.25" customHeight="1">
      <c r="A12" s="73" t="s">
        <v>518</v>
      </c>
      <c r="B12" s="73" t="s">
        <v>365</v>
      </c>
      <c r="C12" s="21">
        <v>7503</v>
      </c>
      <c r="D12" s="21">
        <v>6977</v>
      </c>
      <c r="E12" s="21">
        <v>6842</v>
      </c>
      <c r="F12" s="21">
        <v>6613</v>
      </c>
      <c r="G12" s="21">
        <v>5842</v>
      </c>
      <c r="H12" s="21">
        <v>5361</v>
      </c>
      <c r="I12" s="21">
        <v>5091</v>
      </c>
      <c r="J12" s="21">
        <v>4949</v>
      </c>
      <c r="K12" s="21">
        <v>4477</v>
      </c>
      <c r="L12" s="21">
        <v>4152</v>
      </c>
      <c r="M12" s="21">
        <v>3648</v>
      </c>
      <c r="N12" s="21">
        <v>4009</v>
      </c>
      <c r="O12" s="21">
        <v>3600</v>
      </c>
      <c r="P12" s="21">
        <v>3339</v>
      </c>
      <c r="Q12" s="21">
        <v>3377</v>
      </c>
      <c r="R12" s="21">
        <v>3459</v>
      </c>
      <c r="S12" s="21">
        <v>3206</v>
      </c>
      <c r="T12" s="21">
        <v>3180</v>
      </c>
      <c r="U12" s="21">
        <v>3275</v>
      </c>
      <c r="V12" s="21">
        <v>3046</v>
      </c>
      <c r="W12" s="21">
        <v>2719</v>
      </c>
      <c r="X12" s="21">
        <v>2426</v>
      </c>
    </row>
    <row r="13" spans="1:24" ht="11.25" customHeight="1">
      <c r="A13" s="73" t="s">
        <v>519</v>
      </c>
      <c r="B13" s="73" t="s">
        <v>366</v>
      </c>
      <c r="C13" s="21">
        <v>204</v>
      </c>
      <c r="D13" s="21">
        <v>199</v>
      </c>
      <c r="E13" s="21">
        <v>223</v>
      </c>
      <c r="F13" s="21">
        <v>164</v>
      </c>
      <c r="G13" s="21">
        <v>170</v>
      </c>
      <c r="H13" s="21">
        <v>170</v>
      </c>
      <c r="I13" s="21">
        <v>204</v>
      </c>
      <c r="J13" s="21">
        <v>196</v>
      </c>
      <c r="K13" s="21">
        <v>132</v>
      </c>
      <c r="L13" s="21">
        <v>98</v>
      </c>
      <c r="M13" s="21">
        <v>79</v>
      </c>
      <c r="N13" s="21">
        <v>101</v>
      </c>
      <c r="O13" s="21">
        <v>87</v>
      </c>
      <c r="P13" s="21">
        <v>81</v>
      </c>
      <c r="Q13" s="21">
        <v>78</v>
      </c>
      <c r="R13" s="21">
        <v>67</v>
      </c>
      <c r="S13" s="21">
        <v>71</v>
      </c>
      <c r="T13" s="21">
        <v>48</v>
      </c>
      <c r="U13" s="21">
        <v>67</v>
      </c>
      <c r="V13" s="21">
        <v>52</v>
      </c>
      <c r="W13" s="21">
        <v>59</v>
      </c>
      <c r="X13" s="21" t="s">
        <v>645</v>
      </c>
    </row>
    <row r="14" spans="1:24" ht="11.25" customHeight="1">
      <c r="A14" s="73" t="s">
        <v>520</v>
      </c>
      <c r="B14" s="73" t="s">
        <v>367</v>
      </c>
      <c r="C14" s="21">
        <v>418</v>
      </c>
      <c r="D14" s="21">
        <v>412</v>
      </c>
      <c r="E14" s="21">
        <v>378</v>
      </c>
      <c r="F14" s="21">
        <v>337</v>
      </c>
      <c r="G14" s="21">
        <v>377</v>
      </c>
      <c r="H14" s="21">
        <v>400</v>
      </c>
      <c r="I14" s="21">
        <v>365</v>
      </c>
      <c r="J14" s="21">
        <v>338</v>
      </c>
      <c r="K14" s="21">
        <v>280</v>
      </c>
      <c r="L14" s="21">
        <v>238</v>
      </c>
      <c r="M14" s="21">
        <v>212</v>
      </c>
      <c r="N14" s="21">
        <v>186</v>
      </c>
      <c r="O14" s="21">
        <v>163</v>
      </c>
      <c r="P14" s="21">
        <v>188</v>
      </c>
      <c r="Q14" s="21">
        <v>192</v>
      </c>
      <c r="R14" s="21">
        <v>162</v>
      </c>
      <c r="S14" s="21">
        <v>182</v>
      </c>
      <c r="T14" s="21">
        <v>154</v>
      </c>
      <c r="U14" s="21">
        <v>138</v>
      </c>
      <c r="V14" s="21">
        <v>140</v>
      </c>
      <c r="W14" s="21">
        <v>146</v>
      </c>
      <c r="X14" s="21" t="s">
        <v>645</v>
      </c>
    </row>
    <row r="15" spans="1:24" ht="11.25" customHeight="1">
      <c r="A15" s="73" t="s">
        <v>521</v>
      </c>
      <c r="B15" s="73" t="s">
        <v>542</v>
      </c>
      <c r="C15" s="21">
        <v>2037</v>
      </c>
      <c r="D15" s="21">
        <v>1880</v>
      </c>
      <c r="E15" s="21">
        <v>1634</v>
      </c>
      <c r="F15" s="21">
        <v>1605</v>
      </c>
      <c r="G15" s="21">
        <v>1670</v>
      </c>
      <c r="H15" s="21">
        <v>1658</v>
      </c>
      <c r="I15" s="21">
        <v>1657</v>
      </c>
      <c r="J15" s="21">
        <v>1612</v>
      </c>
      <c r="K15" s="21">
        <v>1553</v>
      </c>
      <c r="L15" s="21">
        <v>1456</v>
      </c>
      <c r="M15" s="21">
        <v>1258</v>
      </c>
      <c r="N15" s="21">
        <v>1141</v>
      </c>
      <c r="O15" s="21">
        <v>988</v>
      </c>
      <c r="P15" s="21">
        <v>879</v>
      </c>
      <c r="Q15" s="21">
        <v>795</v>
      </c>
      <c r="R15" s="21">
        <v>793</v>
      </c>
      <c r="S15" s="21">
        <v>824</v>
      </c>
      <c r="T15" s="21">
        <v>731</v>
      </c>
      <c r="U15" s="21">
        <v>700</v>
      </c>
      <c r="V15" s="21">
        <v>688</v>
      </c>
      <c r="W15" s="21">
        <v>584</v>
      </c>
      <c r="X15" s="21" t="s">
        <v>645</v>
      </c>
    </row>
    <row r="16" spans="1:24" ht="11.25" customHeight="1">
      <c r="A16" s="73" t="s">
        <v>522</v>
      </c>
      <c r="B16" s="73" t="s">
        <v>368</v>
      </c>
      <c r="C16" s="21">
        <v>5746</v>
      </c>
      <c r="D16" s="21">
        <v>5478</v>
      </c>
      <c r="E16" s="21">
        <v>5312</v>
      </c>
      <c r="F16" s="21">
        <v>5373</v>
      </c>
      <c r="G16" s="21">
        <v>4715</v>
      </c>
      <c r="H16" s="21">
        <v>4406</v>
      </c>
      <c r="I16" s="21">
        <v>4069</v>
      </c>
      <c r="J16" s="21">
        <v>3785</v>
      </c>
      <c r="K16" s="21">
        <v>3064</v>
      </c>
      <c r="L16" s="21">
        <v>2687</v>
      </c>
      <c r="M16" s="21">
        <v>2444</v>
      </c>
      <c r="N16" s="21">
        <v>1983</v>
      </c>
      <c r="O16" s="21">
        <v>1859</v>
      </c>
      <c r="P16" s="21">
        <v>1636</v>
      </c>
      <c r="Q16" s="21">
        <v>1679</v>
      </c>
      <c r="R16" s="21">
        <v>1689</v>
      </c>
      <c r="S16" s="21">
        <v>1810</v>
      </c>
      <c r="T16" s="21">
        <v>1830</v>
      </c>
      <c r="U16" s="21">
        <v>1806</v>
      </c>
      <c r="V16" s="21">
        <v>1755</v>
      </c>
      <c r="W16" s="21">
        <v>1362</v>
      </c>
      <c r="X16" s="21">
        <v>1524</v>
      </c>
    </row>
    <row r="17" spans="1:24" ht="11.25" customHeight="1">
      <c r="A17" s="73" t="s">
        <v>523</v>
      </c>
      <c r="B17" s="73" t="s">
        <v>369</v>
      </c>
      <c r="C17" s="21">
        <v>8059</v>
      </c>
      <c r="D17" s="21">
        <v>8136</v>
      </c>
      <c r="E17" s="21">
        <v>7630</v>
      </c>
      <c r="F17" s="21">
        <v>6034</v>
      </c>
      <c r="G17" s="21">
        <v>5506</v>
      </c>
      <c r="H17" s="21">
        <v>5318</v>
      </c>
      <c r="I17" s="21">
        <v>4709</v>
      </c>
      <c r="J17" s="21">
        <v>4620</v>
      </c>
      <c r="K17" s="21">
        <v>4275</v>
      </c>
      <c r="L17" s="21">
        <v>4273</v>
      </c>
      <c r="M17" s="21">
        <v>3992</v>
      </c>
      <c r="N17" s="21">
        <v>3963</v>
      </c>
      <c r="O17" s="21">
        <v>3653</v>
      </c>
      <c r="P17" s="21">
        <v>3268</v>
      </c>
      <c r="Q17" s="21">
        <v>3384</v>
      </c>
      <c r="R17" s="21">
        <v>3459</v>
      </c>
      <c r="S17" s="21">
        <v>3471</v>
      </c>
      <c r="T17" s="21">
        <v>3444</v>
      </c>
      <c r="U17" s="21">
        <v>3246</v>
      </c>
      <c r="V17" s="21">
        <v>3237</v>
      </c>
      <c r="W17" s="21">
        <v>2515</v>
      </c>
      <c r="X17" s="21">
        <v>2882</v>
      </c>
    </row>
    <row r="18" spans="1:24" ht="11.25" customHeight="1">
      <c r="A18" s="73" t="s">
        <v>556</v>
      </c>
      <c r="B18" s="73" t="s">
        <v>557</v>
      </c>
      <c r="C18" s="21">
        <v>655</v>
      </c>
      <c r="D18" s="21">
        <v>647</v>
      </c>
      <c r="E18" s="21">
        <v>627</v>
      </c>
      <c r="F18" s="21">
        <v>701</v>
      </c>
      <c r="G18" s="21">
        <v>608</v>
      </c>
      <c r="H18" s="21">
        <v>597</v>
      </c>
      <c r="I18" s="21">
        <v>614</v>
      </c>
      <c r="J18" s="21">
        <v>619</v>
      </c>
      <c r="K18" s="21">
        <v>664</v>
      </c>
      <c r="L18" s="21">
        <v>548</v>
      </c>
      <c r="M18" s="21">
        <v>426</v>
      </c>
      <c r="N18" s="21">
        <v>418</v>
      </c>
      <c r="O18" s="21">
        <v>393</v>
      </c>
      <c r="P18" s="21">
        <v>368</v>
      </c>
      <c r="Q18" s="21">
        <v>308</v>
      </c>
      <c r="R18" s="21">
        <v>348</v>
      </c>
      <c r="S18" s="21">
        <v>307</v>
      </c>
      <c r="T18" s="21">
        <v>331</v>
      </c>
      <c r="U18" s="21">
        <v>317</v>
      </c>
      <c r="V18" s="21">
        <v>297</v>
      </c>
      <c r="W18" s="21">
        <v>237</v>
      </c>
      <c r="X18" s="21">
        <v>292</v>
      </c>
    </row>
    <row r="19" spans="1:24" ht="11.25" customHeight="1">
      <c r="A19" s="73" t="s">
        <v>524</v>
      </c>
      <c r="B19" s="73" t="s">
        <v>370</v>
      </c>
      <c r="C19" s="21">
        <v>7061</v>
      </c>
      <c r="D19" s="21">
        <v>7096</v>
      </c>
      <c r="E19" s="21">
        <v>6980</v>
      </c>
      <c r="F19" s="21">
        <v>6563</v>
      </c>
      <c r="G19" s="21">
        <v>6122</v>
      </c>
      <c r="H19" s="21">
        <v>5818</v>
      </c>
      <c r="I19" s="21">
        <v>5669</v>
      </c>
      <c r="J19" s="21">
        <v>5131</v>
      </c>
      <c r="K19" s="21">
        <v>4725</v>
      </c>
      <c r="L19" s="21">
        <v>4237</v>
      </c>
      <c r="M19" s="21">
        <v>4114</v>
      </c>
      <c r="N19" s="21">
        <v>3860</v>
      </c>
      <c r="O19" s="21">
        <v>3753</v>
      </c>
      <c r="P19" s="21">
        <v>3401</v>
      </c>
      <c r="Q19" s="21">
        <v>3381</v>
      </c>
      <c r="R19" s="21">
        <v>3428</v>
      </c>
      <c r="S19" s="21">
        <v>3283</v>
      </c>
      <c r="T19" s="21">
        <v>3378</v>
      </c>
      <c r="U19" s="21">
        <v>3334</v>
      </c>
      <c r="V19" s="21">
        <v>3173</v>
      </c>
      <c r="W19" s="21">
        <v>2388</v>
      </c>
      <c r="X19" s="21">
        <v>2853</v>
      </c>
    </row>
    <row r="20" spans="1:24" ht="11.25" customHeight="1">
      <c r="A20" s="73" t="s">
        <v>525</v>
      </c>
      <c r="B20" s="73" t="s">
        <v>371</v>
      </c>
      <c r="C20" s="21">
        <v>111</v>
      </c>
      <c r="D20" s="21">
        <v>98</v>
      </c>
      <c r="E20" s="21">
        <v>94</v>
      </c>
      <c r="F20" s="21">
        <v>97</v>
      </c>
      <c r="G20" s="21">
        <v>117</v>
      </c>
      <c r="H20" s="21">
        <v>102</v>
      </c>
      <c r="I20" s="21">
        <v>86</v>
      </c>
      <c r="J20" s="21">
        <v>89</v>
      </c>
      <c r="K20" s="21">
        <v>82</v>
      </c>
      <c r="L20" s="21">
        <v>71</v>
      </c>
      <c r="M20" s="21">
        <v>60</v>
      </c>
      <c r="N20" s="21">
        <v>71</v>
      </c>
      <c r="O20" s="21">
        <v>51</v>
      </c>
      <c r="P20" s="21">
        <v>44</v>
      </c>
      <c r="Q20" s="21">
        <v>45</v>
      </c>
      <c r="R20" s="21">
        <v>57</v>
      </c>
      <c r="S20" s="21">
        <v>46</v>
      </c>
      <c r="T20" s="21">
        <v>53</v>
      </c>
      <c r="U20" s="21">
        <v>49</v>
      </c>
      <c r="V20" s="21">
        <v>52</v>
      </c>
      <c r="W20" s="21">
        <v>48</v>
      </c>
      <c r="X20" s="21" t="s">
        <v>645</v>
      </c>
    </row>
    <row r="21" spans="1:24" ht="11.25" customHeight="1">
      <c r="A21" s="73" t="s">
        <v>531</v>
      </c>
      <c r="B21" s="73" t="s">
        <v>372</v>
      </c>
      <c r="C21" s="21">
        <v>635</v>
      </c>
      <c r="D21" s="21">
        <v>558</v>
      </c>
      <c r="E21" s="21">
        <v>559</v>
      </c>
      <c r="F21" s="21">
        <v>532</v>
      </c>
      <c r="G21" s="21">
        <v>516</v>
      </c>
      <c r="H21" s="21">
        <v>442</v>
      </c>
      <c r="I21" s="21">
        <v>407</v>
      </c>
      <c r="J21" s="21">
        <v>419</v>
      </c>
      <c r="K21" s="21">
        <v>316</v>
      </c>
      <c r="L21" s="21">
        <v>254</v>
      </c>
      <c r="M21" s="21">
        <v>218</v>
      </c>
      <c r="N21" s="21">
        <v>179</v>
      </c>
      <c r="O21" s="21">
        <v>177</v>
      </c>
      <c r="P21" s="21">
        <v>179</v>
      </c>
      <c r="Q21" s="21">
        <v>212</v>
      </c>
      <c r="R21" s="21">
        <v>188</v>
      </c>
      <c r="S21" s="21">
        <v>158</v>
      </c>
      <c r="T21" s="21">
        <v>136</v>
      </c>
      <c r="U21" s="21">
        <v>148</v>
      </c>
      <c r="V21" s="21">
        <v>132</v>
      </c>
      <c r="W21" s="21">
        <v>139</v>
      </c>
      <c r="X21" s="21" t="s">
        <v>645</v>
      </c>
    </row>
    <row r="22" spans="1:24" ht="11.25" customHeight="1">
      <c r="A22" s="73" t="s">
        <v>532</v>
      </c>
      <c r="B22" s="73" t="s">
        <v>373</v>
      </c>
      <c r="C22" s="21">
        <v>641</v>
      </c>
      <c r="D22" s="21">
        <v>706</v>
      </c>
      <c r="E22" s="21">
        <v>697</v>
      </c>
      <c r="F22" s="21">
        <v>709</v>
      </c>
      <c r="G22" s="21">
        <v>752</v>
      </c>
      <c r="H22" s="21">
        <v>773</v>
      </c>
      <c r="I22" s="21">
        <v>760</v>
      </c>
      <c r="J22" s="21">
        <v>740</v>
      </c>
      <c r="K22" s="21">
        <v>499</v>
      </c>
      <c r="L22" s="21">
        <v>370</v>
      </c>
      <c r="M22" s="21">
        <v>299</v>
      </c>
      <c r="N22" s="21">
        <v>296</v>
      </c>
      <c r="O22" s="21">
        <v>302</v>
      </c>
      <c r="P22" s="21">
        <v>256</v>
      </c>
      <c r="Q22" s="21">
        <v>267</v>
      </c>
      <c r="R22" s="21">
        <v>242</v>
      </c>
      <c r="S22" s="21">
        <v>188</v>
      </c>
      <c r="T22" s="21">
        <v>191</v>
      </c>
      <c r="U22" s="21">
        <v>173</v>
      </c>
      <c r="V22" s="21">
        <v>185</v>
      </c>
      <c r="W22" s="21">
        <v>173</v>
      </c>
      <c r="X22" s="21">
        <v>146</v>
      </c>
    </row>
    <row r="23" spans="1:24" ht="11.25" customHeight="1">
      <c r="A23" s="73" t="s">
        <v>526</v>
      </c>
      <c r="B23" s="73" t="s">
        <v>374</v>
      </c>
      <c r="C23" s="21">
        <v>76</v>
      </c>
      <c r="D23" s="21">
        <v>70</v>
      </c>
      <c r="E23" s="21">
        <v>62</v>
      </c>
      <c r="F23" s="21">
        <v>53</v>
      </c>
      <c r="G23" s="21">
        <v>50</v>
      </c>
      <c r="H23" s="21">
        <v>47</v>
      </c>
      <c r="I23" s="21">
        <v>43</v>
      </c>
      <c r="J23" s="21">
        <v>46</v>
      </c>
      <c r="K23" s="21">
        <v>35</v>
      </c>
      <c r="L23" s="21">
        <v>48</v>
      </c>
      <c r="M23" s="21">
        <v>32</v>
      </c>
      <c r="N23" s="21">
        <v>33</v>
      </c>
      <c r="O23" s="21">
        <v>34</v>
      </c>
      <c r="P23" s="21">
        <v>45</v>
      </c>
      <c r="Q23" s="21">
        <v>35</v>
      </c>
      <c r="R23" s="21">
        <v>36</v>
      </c>
      <c r="S23" s="21">
        <v>32</v>
      </c>
      <c r="T23" s="21">
        <v>25</v>
      </c>
      <c r="U23" s="21">
        <v>36</v>
      </c>
      <c r="V23" s="21">
        <v>22</v>
      </c>
      <c r="W23" s="21">
        <v>26</v>
      </c>
      <c r="X23" s="21">
        <v>24</v>
      </c>
    </row>
    <row r="24" spans="1:24" ht="11.25" customHeight="1">
      <c r="A24" s="73" t="s">
        <v>527</v>
      </c>
      <c r="B24" s="73" t="s">
        <v>375</v>
      </c>
      <c r="C24" s="21">
        <v>1200</v>
      </c>
      <c r="D24" s="21">
        <v>1239</v>
      </c>
      <c r="E24" s="21">
        <v>1429</v>
      </c>
      <c r="F24" s="21">
        <v>1326</v>
      </c>
      <c r="G24" s="21">
        <v>1296</v>
      </c>
      <c r="H24" s="21">
        <v>1278</v>
      </c>
      <c r="I24" s="21">
        <v>1303</v>
      </c>
      <c r="J24" s="21">
        <v>1232</v>
      </c>
      <c r="K24" s="21">
        <v>996</v>
      </c>
      <c r="L24" s="21">
        <v>822</v>
      </c>
      <c r="M24" s="21">
        <v>740</v>
      </c>
      <c r="N24" s="21">
        <v>638</v>
      </c>
      <c r="O24" s="21">
        <v>605</v>
      </c>
      <c r="P24" s="21">
        <v>591</v>
      </c>
      <c r="Q24" s="21">
        <v>626</v>
      </c>
      <c r="R24" s="21">
        <v>644</v>
      </c>
      <c r="S24" s="21">
        <v>607</v>
      </c>
      <c r="T24" s="21">
        <v>625</v>
      </c>
      <c r="U24" s="21">
        <v>633</v>
      </c>
      <c r="V24" s="21">
        <v>602</v>
      </c>
      <c r="W24" s="21">
        <v>460</v>
      </c>
      <c r="X24" s="21">
        <v>544</v>
      </c>
    </row>
    <row r="25" spans="1:24" ht="11.25" customHeight="1">
      <c r="A25" s="73" t="s">
        <v>376</v>
      </c>
      <c r="B25" s="73" t="s">
        <v>376</v>
      </c>
      <c r="C25" s="21">
        <v>15</v>
      </c>
      <c r="D25" s="21">
        <v>16</v>
      </c>
      <c r="E25" s="21">
        <v>16</v>
      </c>
      <c r="F25" s="21">
        <v>16</v>
      </c>
      <c r="G25" s="21">
        <v>13</v>
      </c>
      <c r="H25" s="21">
        <v>17</v>
      </c>
      <c r="I25" s="21">
        <v>11</v>
      </c>
      <c r="J25" s="21">
        <v>12</v>
      </c>
      <c r="K25" s="21">
        <v>9</v>
      </c>
      <c r="L25" s="21">
        <v>15</v>
      </c>
      <c r="M25" s="21">
        <v>13</v>
      </c>
      <c r="N25" s="21">
        <v>16</v>
      </c>
      <c r="O25" s="21">
        <v>9</v>
      </c>
      <c r="P25" s="21">
        <v>17</v>
      </c>
      <c r="Q25" s="21">
        <v>10</v>
      </c>
      <c r="R25" s="21">
        <v>11</v>
      </c>
      <c r="S25" s="21">
        <v>23</v>
      </c>
      <c r="T25" s="21">
        <v>19</v>
      </c>
      <c r="U25" s="21">
        <v>18</v>
      </c>
      <c r="V25" s="21">
        <v>16</v>
      </c>
      <c r="W25" s="21">
        <v>11</v>
      </c>
      <c r="X25" s="21" t="s">
        <v>645</v>
      </c>
    </row>
    <row r="26" spans="1:24" ht="11.25" customHeight="1">
      <c r="A26" s="326" t="s">
        <v>528</v>
      </c>
      <c r="B26" s="73" t="s">
        <v>377</v>
      </c>
      <c r="C26" s="21">
        <v>1082</v>
      </c>
      <c r="D26" s="21">
        <v>993</v>
      </c>
      <c r="E26" s="21">
        <v>987</v>
      </c>
      <c r="F26" s="21">
        <v>1028</v>
      </c>
      <c r="G26" s="21">
        <v>804</v>
      </c>
      <c r="H26" s="21">
        <v>750</v>
      </c>
      <c r="I26" s="21">
        <v>730</v>
      </c>
      <c r="J26" s="21">
        <v>709</v>
      </c>
      <c r="K26" s="21">
        <v>677</v>
      </c>
      <c r="L26" s="21">
        <v>644</v>
      </c>
      <c r="M26" s="21">
        <v>537</v>
      </c>
      <c r="N26" s="21">
        <v>546</v>
      </c>
      <c r="O26" s="21">
        <v>562</v>
      </c>
      <c r="P26" s="21">
        <v>476</v>
      </c>
      <c r="Q26" s="21">
        <v>476</v>
      </c>
      <c r="R26" s="21">
        <v>531</v>
      </c>
      <c r="S26" s="21">
        <v>533</v>
      </c>
      <c r="T26" s="21">
        <v>535</v>
      </c>
      <c r="U26" s="21">
        <v>598</v>
      </c>
      <c r="V26" s="21">
        <v>586</v>
      </c>
      <c r="W26" s="21">
        <v>515</v>
      </c>
      <c r="X26" s="21">
        <v>509</v>
      </c>
    </row>
    <row r="27" spans="1:24" ht="11.25" customHeight="1">
      <c r="A27" s="73" t="s">
        <v>529</v>
      </c>
      <c r="B27" s="73" t="s">
        <v>378</v>
      </c>
      <c r="C27" s="21">
        <v>976</v>
      </c>
      <c r="D27" s="21">
        <v>958</v>
      </c>
      <c r="E27" s="21">
        <v>956</v>
      </c>
      <c r="F27" s="21">
        <v>931</v>
      </c>
      <c r="G27" s="21">
        <v>878</v>
      </c>
      <c r="H27" s="21">
        <v>768</v>
      </c>
      <c r="I27" s="21">
        <v>730</v>
      </c>
      <c r="J27" s="21">
        <v>691</v>
      </c>
      <c r="K27" s="21">
        <v>679</v>
      </c>
      <c r="L27" s="21">
        <v>633</v>
      </c>
      <c r="M27" s="21">
        <v>552</v>
      </c>
      <c r="N27" s="21">
        <v>523</v>
      </c>
      <c r="O27" s="21">
        <v>531</v>
      </c>
      <c r="P27" s="21">
        <v>455</v>
      </c>
      <c r="Q27" s="21">
        <v>430</v>
      </c>
      <c r="R27" s="21">
        <v>479</v>
      </c>
      <c r="S27" s="21">
        <v>432</v>
      </c>
      <c r="T27" s="21">
        <v>414</v>
      </c>
      <c r="U27" s="21">
        <v>392</v>
      </c>
      <c r="V27" s="21">
        <v>405</v>
      </c>
      <c r="W27" s="21">
        <v>323</v>
      </c>
      <c r="X27" s="21">
        <v>338</v>
      </c>
    </row>
    <row r="28" spans="1:24" ht="11.25" customHeight="1">
      <c r="A28" s="73" t="s">
        <v>530</v>
      </c>
      <c r="B28" s="73" t="s">
        <v>379</v>
      </c>
      <c r="C28" s="21">
        <v>6294</v>
      </c>
      <c r="D28" s="21">
        <v>5534</v>
      </c>
      <c r="E28" s="21">
        <v>5826</v>
      </c>
      <c r="F28" s="21">
        <v>5642</v>
      </c>
      <c r="G28" s="21">
        <v>5712</v>
      </c>
      <c r="H28" s="21">
        <v>5444</v>
      </c>
      <c r="I28" s="21">
        <v>5243</v>
      </c>
      <c r="J28" s="21">
        <v>5583</v>
      </c>
      <c r="K28" s="21">
        <v>5437</v>
      </c>
      <c r="L28" s="21">
        <v>4572</v>
      </c>
      <c r="M28" s="21">
        <v>3908</v>
      </c>
      <c r="N28" s="21">
        <v>4189</v>
      </c>
      <c r="O28" s="21">
        <v>3571</v>
      </c>
      <c r="P28" s="21">
        <v>3357</v>
      </c>
      <c r="Q28" s="21">
        <v>3202</v>
      </c>
      <c r="R28" s="21">
        <v>2938</v>
      </c>
      <c r="S28" s="21">
        <v>3026</v>
      </c>
      <c r="T28" s="21">
        <v>2831</v>
      </c>
      <c r="U28" s="21">
        <v>2862</v>
      </c>
      <c r="V28" s="21">
        <v>2909</v>
      </c>
      <c r="W28" s="21">
        <v>2491</v>
      </c>
      <c r="X28" s="21">
        <v>2245</v>
      </c>
    </row>
    <row r="29" spans="1:24" ht="11.25" customHeight="1">
      <c r="A29" s="73" t="s">
        <v>380</v>
      </c>
      <c r="B29" s="73" t="s">
        <v>380</v>
      </c>
      <c r="C29" s="21">
        <v>1836</v>
      </c>
      <c r="D29" s="21">
        <v>1655</v>
      </c>
      <c r="E29" s="21">
        <v>1653</v>
      </c>
      <c r="F29" s="21">
        <v>1523</v>
      </c>
      <c r="G29" s="21">
        <v>1283</v>
      </c>
      <c r="H29" s="21">
        <v>1228</v>
      </c>
      <c r="I29" s="21">
        <v>949</v>
      </c>
      <c r="J29" s="21">
        <v>958</v>
      </c>
      <c r="K29" s="21">
        <v>867</v>
      </c>
      <c r="L29" s="21">
        <v>823</v>
      </c>
      <c r="M29" s="21">
        <v>937</v>
      </c>
      <c r="N29" s="21">
        <v>891</v>
      </c>
      <c r="O29" s="21">
        <v>718</v>
      </c>
      <c r="P29" s="21">
        <v>637</v>
      </c>
      <c r="Q29" s="21">
        <v>638</v>
      </c>
      <c r="R29" s="21">
        <v>593</v>
      </c>
      <c r="S29" s="21">
        <v>563</v>
      </c>
      <c r="T29" s="21">
        <v>602</v>
      </c>
      <c r="U29" s="21">
        <v>700</v>
      </c>
      <c r="V29" s="21">
        <v>688</v>
      </c>
      <c r="W29" s="21">
        <v>536</v>
      </c>
      <c r="X29" s="21">
        <v>561</v>
      </c>
    </row>
    <row r="30" spans="1:24" ht="11.25" customHeight="1">
      <c r="A30" s="73" t="s">
        <v>533</v>
      </c>
      <c r="B30" s="73" t="s">
        <v>381</v>
      </c>
      <c r="C30" s="21">
        <v>2466</v>
      </c>
      <c r="D30" s="21">
        <v>2450</v>
      </c>
      <c r="E30" s="21">
        <v>2411</v>
      </c>
      <c r="F30" s="21">
        <v>2229</v>
      </c>
      <c r="G30" s="21">
        <v>2442</v>
      </c>
      <c r="H30" s="21">
        <v>2629</v>
      </c>
      <c r="I30" s="21">
        <v>2587</v>
      </c>
      <c r="J30" s="21">
        <v>2800</v>
      </c>
      <c r="K30" s="21">
        <v>3065</v>
      </c>
      <c r="L30" s="21">
        <v>2796</v>
      </c>
      <c r="M30" s="21">
        <v>2377</v>
      </c>
      <c r="N30" s="21">
        <v>2018</v>
      </c>
      <c r="O30" s="21">
        <v>2042</v>
      </c>
      <c r="P30" s="21">
        <v>1861</v>
      </c>
      <c r="Q30" s="21">
        <v>1818</v>
      </c>
      <c r="R30" s="21">
        <v>1893</v>
      </c>
      <c r="S30" s="21">
        <v>1913</v>
      </c>
      <c r="T30" s="21">
        <v>1951</v>
      </c>
      <c r="U30" s="21">
        <v>1867</v>
      </c>
      <c r="V30" s="21">
        <v>1864</v>
      </c>
      <c r="W30" s="21">
        <v>1644</v>
      </c>
      <c r="X30" s="21">
        <v>1779</v>
      </c>
    </row>
    <row r="31" spans="1:24" ht="11.25" customHeight="1">
      <c r="A31" s="73" t="s">
        <v>534</v>
      </c>
      <c r="B31" s="73" t="s">
        <v>382</v>
      </c>
      <c r="C31" s="21">
        <v>314</v>
      </c>
      <c r="D31" s="21">
        <v>278</v>
      </c>
      <c r="E31" s="21">
        <v>269</v>
      </c>
      <c r="F31" s="21">
        <v>242</v>
      </c>
      <c r="G31" s="21">
        <v>274</v>
      </c>
      <c r="H31" s="21">
        <v>258</v>
      </c>
      <c r="I31" s="21">
        <v>262</v>
      </c>
      <c r="J31" s="21">
        <v>293</v>
      </c>
      <c r="K31" s="21">
        <v>214</v>
      </c>
      <c r="L31" s="21">
        <v>171</v>
      </c>
      <c r="M31" s="21">
        <v>138</v>
      </c>
      <c r="N31" s="21">
        <v>141</v>
      </c>
      <c r="O31" s="21">
        <v>130</v>
      </c>
      <c r="P31" s="21">
        <v>125</v>
      </c>
      <c r="Q31" s="21">
        <v>108</v>
      </c>
      <c r="R31" s="21">
        <v>120</v>
      </c>
      <c r="S31" s="21">
        <v>130</v>
      </c>
      <c r="T31" s="21">
        <v>104</v>
      </c>
      <c r="U31" s="21">
        <v>91</v>
      </c>
      <c r="V31" s="21">
        <v>102</v>
      </c>
      <c r="W31" s="21">
        <v>80</v>
      </c>
      <c r="X31" s="21">
        <v>114</v>
      </c>
    </row>
    <row r="32" spans="1:24" ht="11.25" customHeight="1">
      <c r="A32" s="73" t="s">
        <v>535</v>
      </c>
      <c r="B32" s="73" t="s">
        <v>383</v>
      </c>
      <c r="C32" s="21">
        <v>628</v>
      </c>
      <c r="D32" s="21">
        <v>625</v>
      </c>
      <c r="E32" s="21">
        <v>625</v>
      </c>
      <c r="F32" s="21">
        <v>653</v>
      </c>
      <c r="G32" s="21">
        <v>608</v>
      </c>
      <c r="H32" s="21">
        <v>606</v>
      </c>
      <c r="I32" s="21">
        <v>614</v>
      </c>
      <c r="J32" s="21">
        <v>661</v>
      </c>
      <c r="K32" s="21">
        <v>606</v>
      </c>
      <c r="L32" s="21">
        <v>384</v>
      </c>
      <c r="M32" s="21">
        <v>371</v>
      </c>
      <c r="N32" s="21">
        <v>325</v>
      </c>
      <c r="O32" s="21">
        <v>352</v>
      </c>
      <c r="P32" s="21">
        <v>251</v>
      </c>
      <c r="Q32" s="21">
        <v>295</v>
      </c>
      <c r="R32" s="21">
        <v>310</v>
      </c>
      <c r="S32" s="21">
        <v>275</v>
      </c>
      <c r="T32" s="21">
        <v>276</v>
      </c>
      <c r="U32" s="21">
        <v>260</v>
      </c>
      <c r="V32" s="21">
        <v>270</v>
      </c>
      <c r="W32" s="21">
        <v>247</v>
      </c>
      <c r="X32" s="21" t="s">
        <v>645</v>
      </c>
    </row>
    <row r="33" spans="1:24" ht="11.25" customHeight="1">
      <c r="A33" s="73" t="s">
        <v>514</v>
      </c>
      <c r="B33" s="73" t="s">
        <v>384</v>
      </c>
      <c r="C33" s="21">
        <v>396</v>
      </c>
      <c r="D33" s="21">
        <v>433</v>
      </c>
      <c r="E33" s="21">
        <v>415</v>
      </c>
      <c r="F33" s="21">
        <v>379</v>
      </c>
      <c r="G33" s="21">
        <v>375</v>
      </c>
      <c r="H33" s="21">
        <v>379</v>
      </c>
      <c r="I33" s="21">
        <v>336</v>
      </c>
      <c r="J33" s="21">
        <v>380</v>
      </c>
      <c r="K33" s="21">
        <v>344</v>
      </c>
      <c r="L33" s="21">
        <v>279</v>
      </c>
      <c r="M33" s="21">
        <v>272</v>
      </c>
      <c r="N33" s="21">
        <v>292</v>
      </c>
      <c r="O33" s="21">
        <v>255</v>
      </c>
      <c r="P33" s="21">
        <v>258</v>
      </c>
      <c r="Q33" s="21">
        <v>229</v>
      </c>
      <c r="R33" s="21">
        <v>270</v>
      </c>
      <c r="S33" s="21">
        <v>258</v>
      </c>
      <c r="T33" s="21">
        <v>238</v>
      </c>
      <c r="U33" s="21">
        <v>239</v>
      </c>
      <c r="V33" s="21">
        <v>211</v>
      </c>
      <c r="W33" s="21">
        <v>223</v>
      </c>
      <c r="X33" s="21">
        <v>225</v>
      </c>
    </row>
    <row r="34" spans="1:24" ht="11.25" customHeight="1">
      <c r="A34" s="73" t="s">
        <v>385</v>
      </c>
      <c r="B34" s="73" t="s">
        <v>385</v>
      </c>
      <c r="C34" s="21">
        <v>591</v>
      </c>
      <c r="D34" s="21">
        <v>583</v>
      </c>
      <c r="E34" s="21">
        <v>560</v>
      </c>
      <c r="F34" s="21">
        <v>529</v>
      </c>
      <c r="G34" s="21">
        <v>480</v>
      </c>
      <c r="H34" s="21">
        <v>440</v>
      </c>
      <c r="I34" s="21">
        <v>445</v>
      </c>
      <c r="J34" s="21">
        <v>471</v>
      </c>
      <c r="K34" s="21">
        <v>397</v>
      </c>
      <c r="L34" s="21">
        <v>358</v>
      </c>
      <c r="M34" s="21">
        <v>266</v>
      </c>
      <c r="N34" s="21">
        <v>319</v>
      </c>
      <c r="O34" s="21">
        <v>285</v>
      </c>
      <c r="P34" s="21">
        <v>260</v>
      </c>
      <c r="Q34" s="21">
        <v>270</v>
      </c>
      <c r="R34" s="21">
        <v>259</v>
      </c>
      <c r="S34" s="21">
        <v>270</v>
      </c>
      <c r="T34" s="21">
        <v>253</v>
      </c>
      <c r="U34" s="21">
        <v>324</v>
      </c>
      <c r="V34" s="21">
        <v>221</v>
      </c>
      <c r="W34" s="21">
        <v>204</v>
      </c>
      <c r="X34" s="21" t="s">
        <v>645</v>
      </c>
    </row>
    <row r="35" spans="1:24" ht="11.25" customHeight="1">
      <c r="A35" s="73" t="s">
        <v>670</v>
      </c>
      <c r="B35" s="2" t="s">
        <v>671</v>
      </c>
      <c r="C35" s="21">
        <v>32</v>
      </c>
      <c r="D35" s="21">
        <v>24</v>
      </c>
      <c r="E35" s="21">
        <v>29</v>
      </c>
      <c r="F35" s="21">
        <v>23</v>
      </c>
      <c r="G35" s="21">
        <v>23</v>
      </c>
      <c r="H35" s="21">
        <v>19</v>
      </c>
      <c r="I35" s="21">
        <v>31</v>
      </c>
      <c r="J35" s="21">
        <v>15</v>
      </c>
      <c r="K35" s="21">
        <v>12</v>
      </c>
      <c r="L35" s="21">
        <v>17</v>
      </c>
      <c r="M35" s="21">
        <v>8</v>
      </c>
      <c r="N35" s="21">
        <v>12</v>
      </c>
      <c r="O35" s="21">
        <v>9</v>
      </c>
      <c r="P35" s="21">
        <v>15</v>
      </c>
      <c r="Q35" s="21">
        <v>4</v>
      </c>
      <c r="R35" s="21">
        <v>16</v>
      </c>
      <c r="S35" s="21">
        <v>18</v>
      </c>
      <c r="T35" s="21">
        <v>16</v>
      </c>
      <c r="U35" s="21">
        <v>18</v>
      </c>
      <c r="V35" s="21">
        <v>6</v>
      </c>
      <c r="W35" s="21">
        <v>8</v>
      </c>
      <c r="X35" s="21">
        <v>8</v>
      </c>
    </row>
    <row r="36" spans="1:24" ht="11.25" customHeight="1">
      <c r="A36" s="2" t="s">
        <v>672</v>
      </c>
      <c r="B36" s="2" t="s">
        <v>672</v>
      </c>
      <c r="C36" s="21">
        <v>3</v>
      </c>
      <c r="D36" s="21">
        <v>2</v>
      </c>
      <c r="E36" s="21" t="s">
        <v>599</v>
      </c>
      <c r="F36" s="21">
        <v>5</v>
      </c>
      <c r="G36" s="21">
        <v>1</v>
      </c>
      <c r="H36" s="21">
        <v>2</v>
      </c>
      <c r="I36" s="21" t="s">
        <v>599</v>
      </c>
      <c r="J36" s="21" t="s">
        <v>599</v>
      </c>
      <c r="K36" s="21">
        <v>1</v>
      </c>
      <c r="L36" s="21">
        <v>1</v>
      </c>
      <c r="M36" s="21" t="s">
        <v>599</v>
      </c>
      <c r="N36" s="21">
        <v>2</v>
      </c>
      <c r="O36" s="21">
        <v>1</v>
      </c>
      <c r="P36" s="21">
        <v>2</v>
      </c>
      <c r="Q36" s="21">
        <v>3</v>
      </c>
      <c r="R36" s="21">
        <v>2</v>
      </c>
      <c r="S36" s="21" t="s">
        <v>599</v>
      </c>
      <c r="T36" s="21">
        <v>2</v>
      </c>
      <c r="U36" s="21" t="s">
        <v>599</v>
      </c>
      <c r="V36" s="21" t="s">
        <v>599</v>
      </c>
      <c r="W36" s="21" t="s">
        <v>645</v>
      </c>
      <c r="X36" s="21" t="s">
        <v>645</v>
      </c>
    </row>
    <row r="37" spans="1:24" ht="11.25" customHeight="1">
      <c r="A37" s="73" t="s">
        <v>673</v>
      </c>
      <c r="B37" s="2" t="s">
        <v>674</v>
      </c>
      <c r="C37" s="21">
        <v>341</v>
      </c>
      <c r="D37" s="21">
        <v>275</v>
      </c>
      <c r="E37" s="21">
        <v>310</v>
      </c>
      <c r="F37" s="21">
        <v>280</v>
      </c>
      <c r="G37" s="21">
        <v>257</v>
      </c>
      <c r="H37" s="21">
        <v>224</v>
      </c>
      <c r="I37" s="21">
        <v>242</v>
      </c>
      <c r="J37" s="21">
        <v>233</v>
      </c>
      <c r="K37" s="21">
        <v>255</v>
      </c>
      <c r="L37" s="21">
        <v>212</v>
      </c>
      <c r="M37" s="21">
        <v>208</v>
      </c>
      <c r="N37" s="21">
        <v>168</v>
      </c>
      <c r="O37" s="21">
        <v>145</v>
      </c>
      <c r="P37" s="21">
        <v>187</v>
      </c>
      <c r="Q37" s="21">
        <v>147</v>
      </c>
      <c r="R37" s="21">
        <v>117</v>
      </c>
      <c r="S37" s="21">
        <v>135</v>
      </c>
      <c r="T37" s="21">
        <v>106</v>
      </c>
      <c r="U37" s="21">
        <v>108</v>
      </c>
      <c r="V37" s="21">
        <v>108</v>
      </c>
      <c r="W37" s="21">
        <v>93</v>
      </c>
      <c r="X37" s="21">
        <v>80</v>
      </c>
    </row>
    <row r="38" spans="1:24" ht="11.25" customHeight="1">
      <c r="A38" s="73" t="s">
        <v>675</v>
      </c>
      <c r="B38" s="2" t="s">
        <v>676</v>
      </c>
      <c r="C38" s="21">
        <v>592</v>
      </c>
      <c r="D38" s="21">
        <v>544</v>
      </c>
      <c r="E38" s="21">
        <v>513</v>
      </c>
      <c r="F38" s="21">
        <v>546</v>
      </c>
      <c r="G38" s="21">
        <v>510</v>
      </c>
      <c r="H38" s="21">
        <v>409</v>
      </c>
      <c r="I38" s="21">
        <v>370</v>
      </c>
      <c r="J38" s="21">
        <v>384</v>
      </c>
      <c r="K38" s="21">
        <v>357</v>
      </c>
      <c r="L38" s="21">
        <v>349</v>
      </c>
      <c r="M38" s="21">
        <v>327</v>
      </c>
      <c r="N38" s="21">
        <v>320</v>
      </c>
      <c r="O38" s="21">
        <v>339</v>
      </c>
      <c r="P38" s="21">
        <v>269</v>
      </c>
      <c r="Q38" s="21">
        <v>243</v>
      </c>
      <c r="R38" s="21">
        <v>253</v>
      </c>
      <c r="S38" s="21">
        <v>216</v>
      </c>
      <c r="T38" s="21">
        <v>230</v>
      </c>
      <c r="U38" s="21">
        <v>233</v>
      </c>
      <c r="V38" s="21">
        <v>187</v>
      </c>
      <c r="W38" s="21">
        <v>227</v>
      </c>
      <c r="X38" s="21">
        <v>200</v>
      </c>
    </row>
    <row r="39" spans="1:24" ht="11.25" customHeight="1">
      <c r="A39" s="73" t="s">
        <v>536</v>
      </c>
      <c r="B39" s="326" t="s">
        <v>544</v>
      </c>
      <c r="C39" s="21">
        <v>3580</v>
      </c>
      <c r="D39" s="21">
        <v>3598</v>
      </c>
      <c r="E39" s="21">
        <v>3581</v>
      </c>
      <c r="F39" s="21">
        <v>3658</v>
      </c>
      <c r="G39" s="21">
        <v>3368</v>
      </c>
      <c r="H39" s="21">
        <v>3336</v>
      </c>
      <c r="I39" s="21">
        <v>3298</v>
      </c>
      <c r="J39" s="21">
        <v>3059</v>
      </c>
      <c r="K39" s="21">
        <v>2645</v>
      </c>
      <c r="L39" s="21">
        <v>2337</v>
      </c>
      <c r="M39" s="21">
        <v>1905</v>
      </c>
      <c r="N39" s="21">
        <v>1960</v>
      </c>
      <c r="O39" s="21">
        <v>1802</v>
      </c>
      <c r="P39" s="21">
        <v>1770</v>
      </c>
      <c r="Q39" s="21">
        <v>1854</v>
      </c>
      <c r="R39" s="21">
        <v>1804</v>
      </c>
      <c r="S39" s="21">
        <v>1860</v>
      </c>
      <c r="T39" s="21">
        <v>1856</v>
      </c>
      <c r="U39" s="21">
        <v>1839</v>
      </c>
      <c r="V39" s="21" t="s">
        <v>645</v>
      </c>
      <c r="W39" s="21" t="s">
        <v>645</v>
      </c>
      <c r="X39" s="21" t="s">
        <v>645</v>
      </c>
    </row>
    <row r="40" spans="1:24" ht="11.25" customHeight="1">
      <c r="A40" s="73" t="s">
        <v>677</v>
      </c>
      <c r="B40" s="326" t="s">
        <v>678</v>
      </c>
      <c r="C40" s="21" t="s">
        <v>645</v>
      </c>
      <c r="D40" s="21" t="s">
        <v>645</v>
      </c>
      <c r="E40" s="21" t="s">
        <v>645</v>
      </c>
      <c r="F40" s="21" t="s">
        <v>645</v>
      </c>
      <c r="G40" s="21" t="s">
        <v>645</v>
      </c>
      <c r="H40" s="21" t="s">
        <v>645</v>
      </c>
      <c r="I40" s="21" t="s">
        <v>645</v>
      </c>
      <c r="J40" s="21" t="s">
        <v>645</v>
      </c>
      <c r="K40" s="21" t="s">
        <v>645</v>
      </c>
      <c r="L40" s="21" t="s">
        <v>645</v>
      </c>
      <c r="M40" s="21" t="s">
        <v>645</v>
      </c>
      <c r="N40" s="21" t="s">
        <v>645</v>
      </c>
      <c r="O40" s="21" t="s">
        <v>645</v>
      </c>
      <c r="P40" s="21" t="s">
        <v>645</v>
      </c>
      <c r="Q40" s="21" t="s">
        <v>645</v>
      </c>
      <c r="R40" s="21" t="s">
        <v>645</v>
      </c>
      <c r="S40" s="21" t="s">
        <v>645</v>
      </c>
      <c r="T40" s="21" t="s">
        <v>645</v>
      </c>
      <c r="U40" s="21" t="s">
        <v>645</v>
      </c>
      <c r="V40" s="21" t="s">
        <v>645</v>
      </c>
      <c r="W40" s="21" t="s">
        <v>645</v>
      </c>
      <c r="X40" s="21" t="s">
        <v>645</v>
      </c>
    </row>
    <row r="41" spans="1:24" ht="11.25" customHeight="1">
      <c r="A41" s="99" t="s">
        <v>679</v>
      </c>
      <c r="B41" s="99" t="s">
        <v>680</v>
      </c>
      <c r="C41" s="331">
        <f>SUM(C8:C34)</f>
        <v>53410</v>
      </c>
      <c r="D41" s="331">
        <f t="shared" ref="D41:W41" si="0">SUM(D8:D34)</f>
        <v>51282</v>
      </c>
      <c r="E41" s="331">
        <f t="shared" si="0"/>
        <v>50343</v>
      </c>
      <c r="F41" s="331">
        <f t="shared" si="0"/>
        <v>47331</v>
      </c>
      <c r="G41" s="331">
        <f t="shared" si="0"/>
        <v>44466</v>
      </c>
      <c r="H41" s="331">
        <f t="shared" si="0"/>
        <v>42552</v>
      </c>
      <c r="I41" s="331">
        <f t="shared" si="0"/>
        <v>40365</v>
      </c>
      <c r="J41" s="331">
        <f t="shared" si="0"/>
        <v>40038</v>
      </c>
      <c r="K41" s="331">
        <f t="shared" si="0"/>
        <v>36880</v>
      </c>
      <c r="L41" s="331">
        <f t="shared" si="0"/>
        <v>32978</v>
      </c>
      <c r="M41" s="331">
        <f t="shared" si="0"/>
        <v>29576</v>
      </c>
      <c r="N41" s="331">
        <f t="shared" si="0"/>
        <v>28671</v>
      </c>
      <c r="O41" s="331">
        <f t="shared" si="0"/>
        <v>26457</v>
      </c>
      <c r="P41" s="331">
        <f t="shared" si="0"/>
        <v>24182</v>
      </c>
      <c r="Q41" s="331">
        <f t="shared" si="0"/>
        <v>24131</v>
      </c>
      <c r="R41" s="331">
        <f t="shared" si="0"/>
        <v>24358</v>
      </c>
      <c r="S41" s="331">
        <f t="shared" si="0"/>
        <v>23808</v>
      </c>
      <c r="T41" s="331">
        <f t="shared" si="0"/>
        <v>23392</v>
      </c>
      <c r="U41" s="331">
        <f t="shared" si="0"/>
        <v>23314</v>
      </c>
      <c r="V41" s="331">
        <f t="shared" si="0"/>
        <v>22744</v>
      </c>
      <c r="W41" s="331">
        <f t="shared" si="0"/>
        <v>18763</v>
      </c>
      <c r="X41" s="331" t="s">
        <v>645</v>
      </c>
    </row>
    <row r="42" spans="1:24" s="61" customFormat="1" ht="11.25" customHeight="1">
      <c r="A42" s="66" t="s">
        <v>601</v>
      </c>
      <c r="B42" s="66" t="s">
        <v>601</v>
      </c>
      <c r="C42" s="33">
        <f>SUM(C8:C34,C39)</f>
        <v>56990</v>
      </c>
      <c r="D42" s="33">
        <f t="shared" ref="D42:W42" si="1">SUM(D8:D34,D39)</f>
        <v>54880</v>
      </c>
      <c r="E42" s="33">
        <f t="shared" si="1"/>
        <v>53924</v>
      </c>
      <c r="F42" s="33">
        <f t="shared" si="1"/>
        <v>50989</v>
      </c>
      <c r="G42" s="33">
        <f t="shared" si="1"/>
        <v>47834</v>
      </c>
      <c r="H42" s="33">
        <f t="shared" si="1"/>
        <v>45888</v>
      </c>
      <c r="I42" s="33">
        <f t="shared" si="1"/>
        <v>43663</v>
      </c>
      <c r="J42" s="33">
        <f t="shared" si="1"/>
        <v>43097</v>
      </c>
      <c r="K42" s="33">
        <f t="shared" si="1"/>
        <v>39525</v>
      </c>
      <c r="L42" s="33">
        <f t="shared" si="1"/>
        <v>35315</v>
      </c>
      <c r="M42" s="33">
        <f t="shared" si="1"/>
        <v>31481</v>
      </c>
      <c r="N42" s="33">
        <f t="shared" si="1"/>
        <v>30631</v>
      </c>
      <c r="O42" s="33">
        <f t="shared" si="1"/>
        <v>28259</v>
      </c>
      <c r="P42" s="33">
        <f t="shared" si="1"/>
        <v>25952</v>
      </c>
      <c r="Q42" s="33">
        <f t="shared" si="1"/>
        <v>25985</v>
      </c>
      <c r="R42" s="33">
        <f t="shared" si="1"/>
        <v>26162</v>
      </c>
      <c r="S42" s="33">
        <f t="shared" si="1"/>
        <v>25668</v>
      </c>
      <c r="T42" s="33">
        <f t="shared" si="1"/>
        <v>25248</v>
      </c>
      <c r="U42" s="33">
        <f t="shared" si="1"/>
        <v>25153</v>
      </c>
      <c r="V42" s="33">
        <f t="shared" si="1"/>
        <v>22744</v>
      </c>
      <c r="W42" s="33">
        <f t="shared" si="1"/>
        <v>18763</v>
      </c>
      <c r="X42" s="21" t="s">
        <v>645</v>
      </c>
    </row>
    <row r="43" spans="1:24" ht="22.5" customHeight="1">
      <c r="A43" s="414" t="s">
        <v>681</v>
      </c>
      <c r="B43" s="414"/>
      <c r="C43" s="186" t="s">
        <v>645</v>
      </c>
      <c r="D43" s="186">
        <f t="shared" ref="D43:W43" si="2">100*((D42/C42)-1)</f>
        <v>-3.7024039305141199</v>
      </c>
      <c r="E43" s="186">
        <f t="shared" si="2"/>
        <v>-1.7419825072886308</v>
      </c>
      <c r="F43" s="186">
        <f t="shared" si="2"/>
        <v>-5.4428454862398894</v>
      </c>
      <c r="G43" s="186">
        <f t="shared" si="2"/>
        <v>-6.1876090921571318</v>
      </c>
      <c r="H43" s="186">
        <f t="shared" si="2"/>
        <v>-4.0682359827737606</v>
      </c>
      <c r="I43" s="186">
        <f t="shared" si="2"/>
        <v>-4.8487622036262223</v>
      </c>
      <c r="J43" s="186">
        <f t="shared" si="2"/>
        <v>-1.296292055058057</v>
      </c>
      <c r="K43" s="186">
        <f t="shared" si="2"/>
        <v>-8.2882799266770331</v>
      </c>
      <c r="L43" s="186">
        <f t="shared" si="2"/>
        <v>-10.651486401012022</v>
      </c>
      <c r="M43" s="186">
        <f t="shared" si="2"/>
        <v>-10.856576525555717</v>
      </c>
      <c r="N43" s="186">
        <f t="shared" si="2"/>
        <v>-2.7000412947492114</v>
      </c>
      <c r="O43" s="186">
        <f t="shared" si="2"/>
        <v>-7.7437889719565112</v>
      </c>
      <c r="P43" s="186">
        <f t="shared" si="2"/>
        <v>-8.1637708340705615</v>
      </c>
      <c r="Q43" s="186">
        <f t="shared" si="2"/>
        <v>0.12715782983969692</v>
      </c>
      <c r="R43" s="186">
        <f t="shared" si="2"/>
        <v>0.68116220896670132</v>
      </c>
      <c r="S43" s="186">
        <f t="shared" si="2"/>
        <v>-1.8882348444308583</v>
      </c>
      <c r="T43" s="186">
        <f t="shared" si="2"/>
        <v>-1.6362786348761094</v>
      </c>
      <c r="U43" s="186">
        <f t="shared" si="2"/>
        <v>-0.37626742712294492</v>
      </c>
      <c r="V43" s="186">
        <f t="shared" si="2"/>
        <v>-9.5773863952610014</v>
      </c>
      <c r="W43" s="186">
        <f t="shared" si="2"/>
        <v>-17.503517411185364</v>
      </c>
      <c r="X43" s="331" t="s">
        <v>645</v>
      </c>
    </row>
    <row r="44" spans="1:24" ht="11.25" customHeight="1">
      <c r="A44" s="415" t="s">
        <v>682</v>
      </c>
      <c r="B44" s="415"/>
      <c r="C44" s="187" t="s">
        <v>645</v>
      </c>
      <c r="D44" s="187">
        <f t="shared" ref="D44:T44" si="3">100*((D42/$C42)-1)</f>
        <v>-3.7024039305141199</v>
      </c>
      <c r="E44" s="187">
        <f t="shared" si="3"/>
        <v>-5.3798912089840334</v>
      </c>
      <c r="F44" s="187">
        <f t="shared" si="3"/>
        <v>-10.52991752939112</v>
      </c>
      <c r="G44" s="187">
        <f t="shared" si="3"/>
        <v>-16.065976487102994</v>
      </c>
      <c r="H44" s="187">
        <f t="shared" si="3"/>
        <v>-19.480610633444464</v>
      </c>
      <c r="I44" s="187">
        <f t="shared" si="3"/>
        <v>-23.384804351640643</v>
      </c>
      <c r="J44" s="187">
        <f t="shared" si="3"/>
        <v>-24.377961045797512</v>
      </c>
      <c r="K44" s="187">
        <f t="shared" si="3"/>
        <v>-30.645727320582562</v>
      </c>
      <c r="L44" s="187">
        <f t="shared" si="3"/>
        <v>-38.0329882435515</v>
      </c>
      <c r="M44" s="187">
        <f t="shared" si="3"/>
        <v>-44.760484295490436</v>
      </c>
      <c r="N44" s="187">
        <f t="shared" si="3"/>
        <v>-46.25197403053167</v>
      </c>
      <c r="O44" s="187">
        <f t="shared" si="3"/>
        <v>-50.414107738199675</v>
      </c>
      <c r="P44" s="187">
        <f t="shared" si="3"/>
        <v>-54.462186348482192</v>
      </c>
      <c r="Q44" s="187">
        <f t="shared" si="3"/>
        <v>-54.404281452886472</v>
      </c>
      <c r="R44" s="187">
        <f t="shared" si="3"/>
        <v>-54.093700649236709</v>
      </c>
      <c r="S44" s="187">
        <f t="shared" si="3"/>
        <v>-54.96051938936656</v>
      </c>
      <c r="T44" s="187">
        <f t="shared" si="3"/>
        <v>-55.697490787857518</v>
      </c>
      <c r="U44" s="187">
        <f>100*((U42/$C42)-1)</f>
        <v>-55.864186699420948</v>
      </c>
      <c r="V44" s="187">
        <f>100*((V42/$C42)-1)</f>
        <v>-60.091244077908399</v>
      </c>
      <c r="W44" s="187">
        <f>100*((W42/$C42)-1)</f>
        <v>-67.076680119319178</v>
      </c>
      <c r="X44" s="33" t="s">
        <v>645</v>
      </c>
    </row>
    <row r="45" spans="1:24" ht="16.5" customHeight="1">
      <c r="A45" s="326"/>
      <c r="B45" s="326"/>
      <c r="C45" s="186"/>
      <c r="D45" s="186"/>
      <c r="E45" s="186"/>
      <c r="F45" s="186"/>
      <c r="G45" s="186"/>
      <c r="H45" s="186"/>
      <c r="I45" s="186"/>
      <c r="J45" s="186"/>
      <c r="K45" s="186"/>
      <c r="L45" s="186"/>
      <c r="M45" s="186"/>
      <c r="N45" s="186"/>
      <c r="O45" s="186"/>
      <c r="P45" s="186"/>
      <c r="Q45" s="186"/>
      <c r="R45" s="186"/>
      <c r="S45" s="186"/>
      <c r="T45" s="186"/>
      <c r="U45" s="186"/>
      <c r="V45" s="186"/>
    </row>
    <row r="46" spans="1:24" ht="11.25" customHeight="1">
      <c r="A46" s="2" t="s">
        <v>745</v>
      </c>
    </row>
    <row r="47" spans="1:24" ht="11.25" customHeight="1">
      <c r="A47" s="2" t="s">
        <v>739</v>
      </c>
      <c r="C47" s="186"/>
      <c r="D47" s="186"/>
      <c r="E47" s="186"/>
      <c r="F47" s="186"/>
      <c r="G47" s="186"/>
      <c r="H47" s="186"/>
      <c r="I47" s="186"/>
      <c r="J47" s="186"/>
      <c r="K47" s="186"/>
      <c r="L47" s="186"/>
      <c r="M47" s="186"/>
      <c r="N47" s="186"/>
      <c r="O47" s="186"/>
      <c r="P47" s="186"/>
      <c r="Q47" s="186"/>
      <c r="R47" s="186"/>
      <c r="S47" s="186"/>
      <c r="T47" s="186"/>
      <c r="U47" s="186"/>
      <c r="V47" s="186"/>
    </row>
    <row r="48" spans="1:24" ht="11.25" customHeight="1">
      <c r="A48" s="197" t="s">
        <v>619</v>
      </c>
      <c r="C48" s="249"/>
      <c r="D48" s="249"/>
      <c r="E48" s="249"/>
      <c r="F48" s="249"/>
      <c r="G48" s="249"/>
      <c r="H48" s="249"/>
      <c r="I48" s="249"/>
      <c r="J48" s="249"/>
      <c r="K48" s="249"/>
      <c r="L48" s="249"/>
      <c r="M48" s="249"/>
      <c r="N48" s="249"/>
      <c r="O48" s="249"/>
      <c r="P48" s="249"/>
      <c r="Q48" s="249"/>
      <c r="R48" s="249"/>
      <c r="S48" s="249"/>
      <c r="T48" s="249"/>
      <c r="U48" s="249"/>
      <c r="V48" s="249"/>
    </row>
    <row r="50" spans="3:24" ht="11.25" customHeight="1">
      <c r="C50" s="249"/>
      <c r="D50" s="249"/>
      <c r="E50" s="249"/>
      <c r="F50" s="249"/>
      <c r="G50" s="249"/>
      <c r="H50" s="249"/>
      <c r="I50" s="249"/>
      <c r="J50" s="249"/>
      <c r="K50" s="249"/>
      <c r="L50" s="249"/>
      <c r="M50" s="249"/>
      <c r="N50" s="249"/>
      <c r="O50" s="249"/>
      <c r="P50" s="249"/>
      <c r="Q50" s="249"/>
      <c r="R50" s="249"/>
      <c r="S50" s="249"/>
      <c r="T50" s="249"/>
      <c r="U50" s="249"/>
      <c r="V50" s="249"/>
      <c r="W50" s="249"/>
      <c r="X50" s="249"/>
    </row>
    <row r="51" spans="3:24" ht="11.25" customHeight="1">
      <c r="C51" s="249"/>
      <c r="D51" s="249"/>
      <c r="E51" s="249"/>
      <c r="F51" s="249"/>
      <c r="G51" s="249"/>
      <c r="H51" s="249"/>
      <c r="I51" s="249"/>
      <c r="J51" s="249"/>
      <c r="K51" s="249"/>
      <c r="L51" s="249"/>
      <c r="M51" s="249"/>
      <c r="N51" s="249"/>
      <c r="O51" s="249"/>
      <c r="P51" s="249"/>
      <c r="Q51" s="249"/>
      <c r="R51" s="249"/>
      <c r="S51" s="249"/>
      <c r="T51" s="249"/>
      <c r="U51" s="249"/>
      <c r="V51" s="249"/>
      <c r="W51" s="249"/>
    </row>
    <row r="56" spans="3:24" ht="11.25" customHeight="1">
      <c r="M56" s="249"/>
      <c r="N56" s="249"/>
      <c r="O56" s="249"/>
      <c r="P56" s="249"/>
      <c r="Q56" s="249"/>
      <c r="R56" s="249"/>
      <c r="S56" s="249"/>
      <c r="T56" s="249"/>
      <c r="U56" s="249"/>
      <c r="V56" s="249"/>
      <c r="W56" s="249"/>
    </row>
  </sheetData>
  <mergeCells count="2">
    <mergeCell ref="A43:B43"/>
    <mergeCell ref="A44:B44"/>
  </mergeCells>
  <hyperlinks>
    <hyperlink ref="A48" r:id="rId1" xr:uid="{00000000-0004-0000-1E00-000000000000}"/>
  </hyperlinks>
  <pageMargins left="0.74803149606299213" right="0.74803149606299213" top="0.98425196850393704" bottom="0.98425196850393704" header="0.51181102362204722" footer="0.51181102362204722"/>
  <pageSetup paperSize="9" scale="70" orientation="landscape" r:id="rId2"/>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X46"/>
  <sheetViews>
    <sheetView zoomScaleNormal="100" zoomScaleSheetLayoutView="100" workbookViewId="0">
      <pane xSplit="2" ySplit="6" topLeftCell="C7" activePane="bottomRight" state="frozen"/>
      <selection activeCell="K25" sqref="K25"/>
      <selection pane="topRight" activeCell="K25" sqref="K25"/>
      <selection pane="bottomLeft" activeCell="K25" sqref="K25"/>
      <selection pane="bottomRight"/>
    </sheetView>
  </sheetViews>
  <sheetFormatPr defaultColWidth="9.140625" defaultRowHeight="11.25" customHeight="1"/>
  <cols>
    <col min="1" max="1" width="17.42578125" style="2" customWidth="1"/>
    <col min="2" max="2" width="12.140625" style="2" customWidth="1"/>
    <col min="3" max="22" width="5.5703125" style="24" customWidth="1"/>
    <col min="23" max="24" width="5.5703125" style="2" customWidth="1"/>
    <col min="25" max="16384" width="9.140625" style="2"/>
  </cols>
  <sheetData>
    <row r="1" spans="1:24" ht="11.25" customHeight="1">
      <c r="A1" s="3" t="s">
        <v>740</v>
      </c>
    </row>
    <row r="2" spans="1:24" ht="11.25" hidden="1" customHeight="1">
      <c r="A2" s="3" t="s">
        <v>302</v>
      </c>
    </row>
    <row r="3" spans="1:24" ht="11.25" customHeight="1">
      <c r="A3" s="7" t="s">
        <v>741</v>
      </c>
    </row>
    <row r="4" spans="1:24" ht="11.25" hidden="1" customHeight="1">
      <c r="A4" s="2" t="s">
        <v>302</v>
      </c>
      <c r="B4" s="7" t="s">
        <v>302</v>
      </c>
    </row>
    <row r="5" spans="1:24" ht="11.25" customHeight="1">
      <c r="A5" s="73"/>
      <c r="B5" s="7"/>
    </row>
    <row r="6" spans="1:24" ht="27" customHeight="1">
      <c r="A6" s="316" t="s">
        <v>602</v>
      </c>
      <c r="B6" s="317"/>
      <c r="C6" s="318">
        <v>2000</v>
      </c>
      <c r="D6" s="318">
        <v>2001</v>
      </c>
      <c r="E6" s="318">
        <v>2002</v>
      </c>
      <c r="F6" s="318">
        <v>2003</v>
      </c>
      <c r="G6" s="318">
        <v>2004</v>
      </c>
      <c r="H6" s="318">
        <v>2005</v>
      </c>
      <c r="I6" s="318">
        <v>2006</v>
      </c>
      <c r="J6" s="318">
        <v>2007</v>
      </c>
      <c r="K6" s="318">
        <v>2008</v>
      </c>
      <c r="L6" s="318">
        <v>2009</v>
      </c>
      <c r="M6" s="318">
        <v>2010</v>
      </c>
      <c r="N6" s="318">
        <v>2011</v>
      </c>
      <c r="O6" s="318">
        <v>2012</v>
      </c>
      <c r="P6" s="318">
        <v>2013</v>
      </c>
      <c r="Q6" s="318">
        <v>2014</v>
      </c>
      <c r="R6" s="318">
        <v>2015</v>
      </c>
      <c r="S6" s="318">
        <v>2016</v>
      </c>
      <c r="T6" s="318">
        <v>2017</v>
      </c>
      <c r="U6" s="318">
        <v>2018</v>
      </c>
      <c r="V6" s="318">
        <v>2019</v>
      </c>
      <c r="W6" s="3">
        <v>2020</v>
      </c>
      <c r="X6" s="3">
        <v>2021</v>
      </c>
    </row>
    <row r="7" spans="1:24" ht="11.25" customHeight="1">
      <c r="C7" s="394"/>
    </row>
    <row r="8" spans="1:24" ht="12.75" customHeight="1">
      <c r="A8" s="2" t="s">
        <v>515</v>
      </c>
      <c r="B8" s="2" t="s">
        <v>363</v>
      </c>
      <c r="C8" s="332">
        <v>14.3</v>
      </c>
      <c r="D8" s="332">
        <v>14.4</v>
      </c>
      <c r="E8" s="332">
        <v>12.6</v>
      </c>
      <c r="F8" s="332">
        <v>11.7</v>
      </c>
      <c r="G8" s="332">
        <v>11.2</v>
      </c>
      <c r="H8" s="332">
        <v>10.4</v>
      </c>
      <c r="I8" s="332">
        <v>10.1</v>
      </c>
      <c r="J8" s="332">
        <v>10.1</v>
      </c>
      <c r="K8" s="332">
        <v>8.8000000000000007</v>
      </c>
      <c r="L8" s="332">
        <v>8.6999999999999993</v>
      </c>
      <c r="M8" s="332">
        <v>7.8</v>
      </c>
      <c r="N8" s="332">
        <v>8</v>
      </c>
      <c r="O8" s="332">
        <v>7.4</v>
      </c>
      <c r="P8" s="332">
        <v>6.8</v>
      </c>
      <c r="Q8" s="332">
        <v>6.6</v>
      </c>
      <c r="R8" s="332">
        <v>6.8</v>
      </c>
      <c r="S8" s="332">
        <v>5.9</v>
      </c>
      <c r="T8" s="332">
        <v>5.4</v>
      </c>
      <c r="U8" s="332">
        <v>5.3</v>
      </c>
      <c r="V8" s="332">
        <v>5.6</v>
      </c>
      <c r="W8" s="395">
        <v>4.3</v>
      </c>
      <c r="X8" s="395">
        <v>4.4000000000000004</v>
      </c>
    </row>
    <row r="9" spans="1:24" ht="11.25" customHeight="1">
      <c r="A9" s="2" t="s">
        <v>516</v>
      </c>
      <c r="B9" s="2" t="s">
        <v>540</v>
      </c>
      <c r="C9" s="332">
        <v>12.4</v>
      </c>
      <c r="D9" s="332">
        <v>12.6</v>
      </c>
      <c r="E9" s="332">
        <v>12.2</v>
      </c>
      <c r="F9" s="332">
        <v>12.3</v>
      </c>
      <c r="G9" s="332">
        <v>12.2</v>
      </c>
      <c r="H9" s="332">
        <v>12.5</v>
      </c>
      <c r="I9" s="332">
        <v>13.7</v>
      </c>
      <c r="J9" s="332">
        <v>13.3</v>
      </c>
      <c r="K9" s="332">
        <v>14.2</v>
      </c>
      <c r="L9" s="332">
        <v>12.1</v>
      </c>
      <c r="M9" s="332">
        <v>10.5</v>
      </c>
      <c r="N9" s="332">
        <v>8.9</v>
      </c>
      <c r="O9" s="332">
        <v>8.1999999999999993</v>
      </c>
      <c r="P9" s="332">
        <v>8.3000000000000007</v>
      </c>
      <c r="Q9" s="332">
        <v>9.1999999999999993</v>
      </c>
      <c r="R9" s="332">
        <v>9.9</v>
      </c>
      <c r="S9" s="332">
        <v>9.9</v>
      </c>
      <c r="T9" s="332">
        <v>9.6</v>
      </c>
      <c r="U9" s="332">
        <v>8.6999999999999993</v>
      </c>
      <c r="V9" s="332">
        <v>9</v>
      </c>
      <c r="W9" s="397">
        <v>6.7</v>
      </c>
      <c r="X9" s="397">
        <v>8.1999999999999993</v>
      </c>
    </row>
    <row r="10" spans="1:24" ht="12.75" customHeight="1">
      <c r="A10" s="2" t="s">
        <v>517</v>
      </c>
      <c r="B10" s="2" t="s">
        <v>541</v>
      </c>
      <c r="C10" s="332">
        <v>14.5</v>
      </c>
      <c r="D10" s="332">
        <v>13</v>
      </c>
      <c r="E10" s="332">
        <v>14</v>
      </c>
      <c r="F10" s="332">
        <v>14.2</v>
      </c>
      <c r="G10" s="332">
        <v>13.6</v>
      </c>
      <c r="H10" s="332">
        <v>12.6</v>
      </c>
      <c r="I10" s="332">
        <v>10.4</v>
      </c>
      <c r="J10" s="332">
        <v>11.9</v>
      </c>
      <c r="K10" s="332">
        <v>10.4</v>
      </c>
      <c r="L10" s="332">
        <v>8.6</v>
      </c>
      <c r="M10" s="332">
        <v>7.7</v>
      </c>
      <c r="N10" s="332">
        <v>7.4</v>
      </c>
      <c r="O10" s="332">
        <v>7.1</v>
      </c>
      <c r="P10" s="332">
        <v>6.2</v>
      </c>
      <c r="Q10" s="332">
        <v>6.5</v>
      </c>
      <c r="R10" s="332">
        <v>7</v>
      </c>
      <c r="S10" s="332">
        <v>5.8</v>
      </c>
      <c r="T10" s="332">
        <v>5.4</v>
      </c>
      <c r="U10" s="332">
        <v>6.2</v>
      </c>
      <c r="V10" s="332">
        <v>5.8</v>
      </c>
      <c r="W10" s="395">
        <v>4.8</v>
      </c>
      <c r="X10" s="399" t="s">
        <v>645</v>
      </c>
    </row>
    <row r="11" spans="1:24" s="11" customFormat="1" ht="11.25" customHeight="1">
      <c r="A11" s="2" t="s">
        <v>364</v>
      </c>
      <c r="B11" s="2" t="s">
        <v>364</v>
      </c>
      <c r="C11" s="332">
        <v>9.3000000000000007</v>
      </c>
      <c r="D11" s="332">
        <v>8</v>
      </c>
      <c r="E11" s="332">
        <v>8.6</v>
      </c>
      <c r="F11" s="332">
        <v>8</v>
      </c>
      <c r="G11" s="332">
        <v>6.8</v>
      </c>
      <c r="H11" s="332">
        <v>6.1</v>
      </c>
      <c r="I11" s="332">
        <v>5.6</v>
      </c>
      <c r="J11" s="332">
        <v>7.4</v>
      </c>
      <c r="K11" s="332">
        <v>7.4</v>
      </c>
      <c r="L11" s="332">
        <v>5.5</v>
      </c>
      <c r="M11" s="332">
        <v>4.5999999999999996</v>
      </c>
      <c r="N11" s="332">
        <v>3.9</v>
      </c>
      <c r="O11" s="332">
        <v>3</v>
      </c>
      <c r="P11" s="332">
        <v>3.4</v>
      </c>
      <c r="Q11" s="332">
        <v>3.2</v>
      </c>
      <c r="R11" s="332">
        <v>3.1</v>
      </c>
      <c r="S11" s="332">
        <v>3.7</v>
      </c>
      <c r="T11" s="332">
        <v>3</v>
      </c>
      <c r="U11" s="332">
        <v>3</v>
      </c>
      <c r="V11" s="332">
        <v>3.4</v>
      </c>
      <c r="W11" s="397">
        <v>2.7</v>
      </c>
      <c r="X11" s="397">
        <v>2.2000000000000002</v>
      </c>
    </row>
    <row r="12" spans="1:24" ht="11.25" customHeight="1">
      <c r="A12" s="2" t="s">
        <v>518</v>
      </c>
      <c r="B12" s="2" t="s">
        <v>365</v>
      </c>
      <c r="C12" s="332">
        <v>9.1</v>
      </c>
      <c r="D12" s="332">
        <v>8.5</v>
      </c>
      <c r="E12" s="332">
        <v>8.3000000000000007</v>
      </c>
      <c r="F12" s="332">
        <v>8</v>
      </c>
      <c r="G12" s="332">
        <v>7.1</v>
      </c>
      <c r="H12" s="332">
        <v>6.5</v>
      </c>
      <c r="I12" s="332">
        <v>6.2</v>
      </c>
      <c r="J12" s="332">
        <v>6</v>
      </c>
      <c r="K12" s="332">
        <v>5.5</v>
      </c>
      <c r="L12" s="332">
        <v>5.0999999999999996</v>
      </c>
      <c r="M12" s="332">
        <v>4.5</v>
      </c>
      <c r="N12" s="332">
        <v>5</v>
      </c>
      <c r="O12" s="332">
        <v>4.5</v>
      </c>
      <c r="P12" s="332">
        <v>4.0999999999999996</v>
      </c>
      <c r="Q12" s="332">
        <v>4.2</v>
      </c>
      <c r="R12" s="332">
        <v>4.2</v>
      </c>
      <c r="S12" s="332">
        <v>3.9</v>
      </c>
      <c r="T12" s="332">
        <v>3.8</v>
      </c>
      <c r="U12" s="332">
        <v>4</v>
      </c>
      <c r="V12" s="332">
        <v>3.7</v>
      </c>
      <c r="W12" s="395">
        <v>3.3</v>
      </c>
      <c r="X12" s="395">
        <v>2.9</v>
      </c>
    </row>
    <row r="13" spans="1:24" ht="11.25" customHeight="1">
      <c r="A13" s="2" t="s">
        <v>519</v>
      </c>
      <c r="B13" s="2" t="s">
        <v>366</v>
      </c>
      <c r="C13" s="332">
        <v>14.6</v>
      </c>
      <c r="D13" s="332">
        <v>14.3</v>
      </c>
      <c r="E13" s="332">
        <v>16.2</v>
      </c>
      <c r="F13" s="332">
        <v>12</v>
      </c>
      <c r="G13" s="332">
        <v>12.5</v>
      </c>
      <c r="H13" s="332">
        <v>12.5</v>
      </c>
      <c r="I13" s="332">
        <v>15.1</v>
      </c>
      <c r="J13" s="332">
        <v>14.6</v>
      </c>
      <c r="K13" s="332">
        <v>9.9</v>
      </c>
      <c r="L13" s="332">
        <v>7.3</v>
      </c>
      <c r="M13" s="332">
        <v>5.9</v>
      </c>
      <c r="N13" s="332">
        <v>7.6</v>
      </c>
      <c r="O13" s="332">
        <v>6.6</v>
      </c>
      <c r="P13" s="332">
        <v>6.1</v>
      </c>
      <c r="Q13" s="332">
        <v>5.9</v>
      </c>
      <c r="R13" s="332">
        <v>5.0999999999999996</v>
      </c>
      <c r="S13" s="332">
        <v>5.4</v>
      </c>
      <c r="T13" s="332">
        <v>3.6</v>
      </c>
      <c r="U13" s="332">
        <v>5.0999999999999996</v>
      </c>
      <c r="V13" s="332">
        <v>3.9</v>
      </c>
      <c r="W13" s="397">
        <v>4.4000000000000004</v>
      </c>
      <c r="X13" s="400" t="s">
        <v>645</v>
      </c>
    </row>
    <row r="14" spans="1:24" ht="11.25" customHeight="1">
      <c r="A14" s="2" t="s">
        <v>520</v>
      </c>
      <c r="B14" s="2" t="s">
        <v>367</v>
      </c>
      <c r="C14" s="332">
        <v>11</v>
      </c>
      <c r="D14" s="332">
        <v>10.7</v>
      </c>
      <c r="E14" s="332">
        <v>9.6</v>
      </c>
      <c r="F14" s="332">
        <v>8.4</v>
      </c>
      <c r="G14" s="332">
        <v>9.3000000000000007</v>
      </c>
      <c r="H14" s="332">
        <v>9.6</v>
      </c>
      <c r="I14" s="332">
        <v>8.5</v>
      </c>
      <c r="J14" s="332">
        <v>7.7</v>
      </c>
      <c r="K14" s="332">
        <v>6.2</v>
      </c>
      <c r="L14" s="332">
        <v>5.2</v>
      </c>
      <c r="M14" s="332">
        <v>4.5999999999999996</v>
      </c>
      <c r="N14" s="332">
        <v>4.0999999999999996</v>
      </c>
      <c r="O14" s="332">
        <v>3.5</v>
      </c>
      <c r="P14" s="332">
        <v>4.0999999999999996</v>
      </c>
      <c r="Q14" s="332">
        <v>4.0999999999999996</v>
      </c>
      <c r="R14" s="332">
        <v>3.4</v>
      </c>
      <c r="S14" s="332">
        <v>3.8</v>
      </c>
      <c r="T14" s="332">
        <v>3.2</v>
      </c>
      <c r="U14" s="332">
        <v>2.8</v>
      </c>
      <c r="V14" s="332">
        <v>2.8</v>
      </c>
      <c r="W14" s="395">
        <v>2.9</v>
      </c>
      <c r="X14" s="399" t="s">
        <v>645</v>
      </c>
    </row>
    <row r="15" spans="1:24" ht="11.25" customHeight="1">
      <c r="A15" s="2" t="s">
        <v>521</v>
      </c>
      <c r="B15" s="2" t="s">
        <v>542</v>
      </c>
      <c r="C15" s="332">
        <v>18.899999999999999</v>
      </c>
      <c r="D15" s="332">
        <v>17.3</v>
      </c>
      <c r="E15" s="332">
        <v>15</v>
      </c>
      <c r="F15" s="332">
        <v>14.7</v>
      </c>
      <c r="G15" s="332">
        <v>15.2</v>
      </c>
      <c r="H15" s="332">
        <v>15.1</v>
      </c>
      <c r="I15" s="332">
        <v>15</v>
      </c>
      <c r="J15" s="332">
        <v>14.6</v>
      </c>
      <c r="K15" s="332">
        <v>14</v>
      </c>
      <c r="L15" s="332">
        <v>13.1</v>
      </c>
      <c r="M15" s="332">
        <v>11.3</v>
      </c>
      <c r="N15" s="332">
        <v>10.3</v>
      </c>
      <c r="O15" s="332">
        <v>8.9</v>
      </c>
      <c r="P15" s="332">
        <v>8</v>
      </c>
      <c r="Q15" s="332">
        <v>7.3</v>
      </c>
      <c r="R15" s="332">
        <v>7.3</v>
      </c>
      <c r="S15" s="332">
        <v>7.6</v>
      </c>
      <c r="T15" s="332">
        <v>6.8</v>
      </c>
      <c r="U15" s="332">
        <v>6.5</v>
      </c>
      <c r="V15" s="332">
        <v>6.4</v>
      </c>
      <c r="W15" s="397">
        <v>5.5</v>
      </c>
      <c r="X15" s="400" t="s">
        <v>645</v>
      </c>
    </row>
    <row r="16" spans="1:24" ht="11.25" customHeight="1">
      <c r="A16" s="2" t="s">
        <v>522</v>
      </c>
      <c r="B16" s="2" t="s">
        <v>368</v>
      </c>
      <c r="C16" s="332">
        <v>14.2</v>
      </c>
      <c r="D16" s="332">
        <v>13.4</v>
      </c>
      <c r="E16" s="332">
        <v>12.8</v>
      </c>
      <c r="F16" s="332">
        <v>12.7</v>
      </c>
      <c r="G16" s="332">
        <v>11</v>
      </c>
      <c r="H16" s="332">
        <v>10.1</v>
      </c>
      <c r="I16" s="332">
        <v>9.1999999999999993</v>
      </c>
      <c r="J16" s="332">
        <v>8.4</v>
      </c>
      <c r="K16" s="332">
        <v>6.7</v>
      </c>
      <c r="L16" s="332">
        <v>5.8</v>
      </c>
      <c r="M16" s="332">
        <v>5.2</v>
      </c>
      <c r="N16" s="332">
        <v>4.2</v>
      </c>
      <c r="O16" s="332">
        <v>4</v>
      </c>
      <c r="P16" s="332">
        <v>3.5</v>
      </c>
      <c r="Q16" s="332">
        <v>3.6</v>
      </c>
      <c r="R16" s="332">
        <v>3.6</v>
      </c>
      <c r="S16" s="332">
        <v>3.9</v>
      </c>
      <c r="T16" s="332">
        <v>3.9</v>
      </c>
      <c r="U16" s="332">
        <v>3.9</v>
      </c>
      <c r="V16" s="332">
        <v>3.7</v>
      </c>
      <c r="W16" s="395">
        <v>2.9</v>
      </c>
      <c r="X16" s="395">
        <v>3.2</v>
      </c>
    </row>
    <row r="17" spans="1:24" ht="11.25" customHeight="1">
      <c r="A17" s="2" t="s">
        <v>523</v>
      </c>
      <c r="B17" s="2" t="s">
        <v>369</v>
      </c>
      <c r="C17" s="332">
        <v>13.3</v>
      </c>
      <c r="D17" s="332">
        <v>13.3</v>
      </c>
      <c r="E17" s="332">
        <v>12.4</v>
      </c>
      <c r="F17" s="332">
        <v>9.6999999999999993</v>
      </c>
      <c r="G17" s="332">
        <v>8.8000000000000007</v>
      </c>
      <c r="H17" s="332">
        <v>8.4</v>
      </c>
      <c r="I17" s="332">
        <v>7.4</v>
      </c>
      <c r="J17" s="332">
        <v>7.2</v>
      </c>
      <c r="K17" s="332">
        <v>6.7</v>
      </c>
      <c r="L17" s="332">
        <v>6.6</v>
      </c>
      <c r="M17" s="332">
        <v>6.2</v>
      </c>
      <c r="N17" s="332">
        <v>6.1</v>
      </c>
      <c r="O17" s="332">
        <v>5.6</v>
      </c>
      <c r="P17" s="332">
        <v>5</v>
      </c>
      <c r="Q17" s="332">
        <v>5.0999999999999996</v>
      </c>
      <c r="R17" s="332">
        <v>5.2</v>
      </c>
      <c r="S17" s="332">
        <v>5.2</v>
      </c>
      <c r="T17" s="332">
        <v>5.0999999999999996</v>
      </c>
      <c r="U17" s="332">
        <v>4.8</v>
      </c>
      <c r="V17" s="332">
        <v>4.8</v>
      </c>
      <c r="W17" s="397">
        <v>3.7</v>
      </c>
      <c r="X17" s="397">
        <v>4.3</v>
      </c>
    </row>
    <row r="18" spans="1:24" ht="11.25" customHeight="1">
      <c r="A18" s="2" t="s">
        <v>556</v>
      </c>
      <c r="B18" s="2" t="s">
        <v>557</v>
      </c>
      <c r="C18" s="332">
        <v>14.7</v>
      </c>
      <c r="D18" s="332">
        <v>15</v>
      </c>
      <c r="E18" s="332">
        <v>14.6</v>
      </c>
      <c r="F18" s="332">
        <v>16.3</v>
      </c>
      <c r="G18" s="332">
        <v>14.1</v>
      </c>
      <c r="H18" s="332">
        <v>13.8</v>
      </c>
      <c r="I18" s="332">
        <v>14.2</v>
      </c>
      <c r="J18" s="332">
        <v>14.4</v>
      </c>
      <c r="K18" s="332">
        <v>15.4</v>
      </c>
      <c r="L18" s="332">
        <v>12.7</v>
      </c>
      <c r="M18" s="332">
        <v>9.9</v>
      </c>
      <c r="N18" s="332">
        <v>9.8000000000000007</v>
      </c>
      <c r="O18" s="332">
        <v>9.1999999999999993</v>
      </c>
      <c r="P18" s="332">
        <v>8.6</v>
      </c>
      <c r="Q18" s="332">
        <v>7.3</v>
      </c>
      <c r="R18" s="332">
        <v>8.3000000000000007</v>
      </c>
      <c r="S18" s="332">
        <v>7.4</v>
      </c>
      <c r="T18" s="332">
        <v>8</v>
      </c>
      <c r="U18" s="332">
        <v>7.7</v>
      </c>
      <c r="V18" s="332">
        <v>7.3</v>
      </c>
      <c r="W18" s="395">
        <v>5.9</v>
      </c>
      <c r="X18" s="395">
        <v>7.4</v>
      </c>
    </row>
    <row r="19" spans="1:24" ht="11.25" customHeight="1">
      <c r="A19" s="2" t="s">
        <v>524</v>
      </c>
      <c r="B19" s="2" t="s">
        <v>370</v>
      </c>
      <c r="C19" s="332">
        <v>12.4</v>
      </c>
      <c r="D19" s="332">
        <v>12.5</v>
      </c>
      <c r="E19" s="332">
        <v>12.2</v>
      </c>
      <c r="F19" s="332">
        <v>11.5</v>
      </c>
      <c r="G19" s="332">
        <v>10.6</v>
      </c>
      <c r="H19" s="332">
        <v>10</v>
      </c>
      <c r="I19" s="332">
        <v>9.6999999999999993</v>
      </c>
      <c r="J19" s="332">
        <v>8.8000000000000007</v>
      </c>
      <c r="K19" s="332">
        <v>8</v>
      </c>
      <c r="L19" s="332">
        <v>7.2</v>
      </c>
      <c r="M19" s="332">
        <v>6.9</v>
      </c>
      <c r="N19" s="332">
        <v>6.5</v>
      </c>
      <c r="O19" s="332">
        <v>6.3</v>
      </c>
      <c r="P19" s="332">
        <v>5.6</v>
      </c>
      <c r="Q19" s="332">
        <v>5.6</v>
      </c>
      <c r="R19" s="332">
        <v>5.6</v>
      </c>
      <c r="S19" s="332">
        <v>5.4</v>
      </c>
      <c r="T19" s="332">
        <v>5.6</v>
      </c>
      <c r="U19" s="332">
        <v>5.5</v>
      </c>
      <c r="V19" s="332">
        <v>5.3</v>
      </c>
      <c r="W19" s="398">
        <v>4</v>
      </c>
      <c r="X19" s="397">
        <v>4.8</v>
      </c>
    </row>
    <row r="20" spans="1:24" ht="11.25" customHeight="1">
      <c r="A20" s="2" t="s">
        <v>525</v>
      </c>
      <c r="B20" s="2" t="s">
        <v>371</v>
      </c>
      <c r="C20" s="332">
        <v>16</v>
      </c>
      <c r="D20" s="332">
        <v>14</v>
      </c>
      <c r="E20" s="332">
        <v>13.2</v>
      </c>
      <c r="F20" s="332">
        <v>13.5</v>
      </c>
      <c r="G20" s="332">
        <v>16.100000000000001</v>
      </c>
      <c r="H20" s="332">
        <v>13.8</v>
      </c>
      <c r="I20" s="332">
        <v>11.5</v>
      </c>
      <c r="J20" s="332">
        <v>11.6</v>
      </c>
      <c r="K20" s="332">
        <v>10.4</v>
      </c>
      <c r="L20" s="332">
        <v>8.8000000000000007</v>
      </c>
      <c r="M20" s="332">
        <v>7.2</v>
      </c>
      <c r="N20" s="332">
        <v>8.3000000000000007</v>
      </c>
      <c r="O20" s="332">
        <v>5.9</v>
      </c>
      <c r="P20" s="332">
        <v>5.0999999999999996</v>
      </c>
      <c r="Q20" s="332">
        <v>5.3</v>
      </c>
      <c r="R20" s="332">
        <v>6.7</v>
      </c>
      <c r="S20" s="332">
        <v>5.4</v>
      </c>
      <c r="T20" s="332">
        <v>6.2</v>
      </c>
      <c r="U20" s="332">
        <v>5.6</v>
      </c>
      <c r="V20" s="332">
        <v>5.9</v>
      </c>
      <c r="W20" s="395">
        <v>5.4</v>
      </c>
      <c r="X20" s="399" t="s">
        <v>645</v>
      </c>
    </row>
    <row r="21" spans="1:24" ht="11.25" customHeight="1">
      <c r="A21" s="2" t="s">
        <v>531</v>
      </c>
      <c r="B21" s="2" t="s">
        <v>372</v>
      </c>
      <c r="C21" s="332">
        <v>26.8</v>
      </c>
      <c r="D21" s="332">
        <v>23.9</v>
      </c>
      <c r="E21" s="332">
        <v>24.2</v>
      </c>
      <c r="F21" s="332">
        <v>23.3</v>
      </c>
      <c r="G21" s="332">
        <v>22.8</v>
      </c>
      <c r="H21" s="332">
        <v>19.7</v>
      </c>
      <c r="I21" s="332">
        <v>18.3</v>
      </c>
      <c r="J21" s="332">
        <v>19</v>
      </c>
      <c r="K21" s="332">
        <v>14.5</v>
      </c>
      <c r="L21" s="332">
        <v>11.9</v>
      </c>
      <c r="M21" s="332">
        <v>10.4</v>
      </c>
      <c r="N21" s="332">
        <v>8.6999999999999993</v>
      </c>
      <c r="O21" s="332">
        <v>8.6999999999999993</v>
      </c>
      <c r="P21" s="332">
        <v>8.9</v>
      </c>
      <c r="Q21" s="332">
        <v>10.6</v>
      </c>
      <c r="R21" s="332">
        <v>9.5</v>
      </c>
      <c r="S21" s="332">
        <v>8.1</v>
      </c>
      <c r="T21" s="332">
        <v>7</v>
      </c>
      <c r="U21" s="332">
        <v>7.7</v>
      </c>
      <c r="V21" s="332">
        <v>6.9</v>
      </c>
      <c r="W21" s="397">
        <v>7.3</v>
      </c>
      <c r="X21" s="400" t="s">
        <v>645</v>
      </c>
    </row>
    <row r="22" spans="1:24" ht="11.25" customHeight="1">
      <c r="A22" s="2" t="s">
        <v>532</v>
      </c>
      <c r="B22" s="2" t="s">
        <v>373</v>
      </c>
      <c r="C22" s="332">
        <v>18.3</v>
      </c>
      <c r="D22" s="332">
        <v>20.3</v>
      </c>
      <c r="E22" s="332">
        <v>20.2</v>
      </c>
      <c r="F22" s="332">
        <v>20.8</v>
      </c>
      <c r="G22" s="332">
        <v>22.3</v>
      </c>
      <c r="H22" s="332">
        <v>23.3</v>
      </c>
      <c r="I22" s="332">
        <v>23.2</v>
      </c>
      <c r="J22" s="332">
        <v>22.9</v>
      </c>
      <c r="K22" s="332">
        <v>15.6</v>
      </c>
      <c r="L22" s="332">
        <v>11.7</v>
      </c>
      <c r="M22" s="332">
        <v>9.6999999999999993</v>
      </c>
      <c r="N22" s="332">
        <v>9.8000000000000007</v>
      </c>
      <c r="O22" s="332">
        <v>10.1</v>
      </c>
      <c r="P22" s="332">
        <v>8.6999999999999993</v>
      </c>
      <c r="Q22" s="332">
        <v>9.1</v>
      </c>
      <c r="R22" s="332">
        <v>8.3000000000000007</v>
      </c>
      <c r="S22" s="332">
        <v>6.6</v>
      </c>
      <c r="T22" s="332">
        <v>6.8</v>
      </c>
      <c r="U22" s="332">
        <v>6.2</v>
      </c>
      <c r="V22" s="332">
        <v>6.6</v>
      </c>
      <c r="W22" s="395">
        <v>6.2</v>
      </c>
      <c r="X22" s="395">
        <v>5.2</v>
      </c>
    </row>
    <row r="23" spans="1:24" ht="11.25" customHeight="1">
      <c r="A23" s="2" t="s">
        <v>526</v>
      </c>
      <c r="B23" s="2" t="s">
        <v>374</v>
      </c>
      <c r="C23" s="332">
        <v>17.399999999999999</v>
      </c>
      <c r="D23" s="332">
        <v>15.9</v>
      </c>
      <c r="E23" s="332">
        <v>13.9</v>
      </c>
      <c r="F23" s="332">
        <v>11.7</v>
      </c>
      <c r="G23" s="332">
        <v>10.9</v>
      </c>
      <c r="H23" s="332">
        <v>10.1</v>
      </c>
      <c r="I23" s="332">
        <v>9.1</v>
      </c>
      <c r="J23" s="332">
        <v>9.6</v>
      </c>
      <c r="K23" s="332">
        <v>7.2</v>
      </c>
      <c r="L23" s="332">
        <v>9.6</v>
      </c>
      <c r="M23" s="332">
        <v>6.3</v>
      </c>
      <c r="N23" s="332">
        <v>6.4</v>
      </c>
      <c r="O23" s="332">
        <v>6.4</v>
      </c>
      <c r="P23" s="332">
        <v>8.3000000000000007</v>
      </c>
      <c r="Q23" s="332">
        <v>6.3</v>
      </c>
      <c r="R23" s="332">
        <v>6.3</v>
      </c>
      <c r="S23" s="332">
        <v>5.5</v>
      </c>
      <c r="T23" s="332">
        <v>4.2</v>
      </c>
      <c r="U23" s="332">
        <v>5.9</v>
      </c>
      <c r="V23" s="332">
        <v>3.5</v>
      </c>
      <c r="W23" s="397">
        <v>4.0999999999999996</v>
      </c>
      <c r="X23" s="397">
        <v>3.7</v>
      </c>
    </row>
    <row r="24" spans="1:24" ht="11.25" customHeight="1">
      <c r="A24" s="2" t="s">
        <v>527</v>
      </c>
      <c r="B24" s="2" t="s">
        <v>375</v>
      </c>
      <c r="C24" s="332">
        <v>11.8</v>
      </c>
      <c r="D24" s="332">
        <v>12.2</v>
      </c>
      <c r="E24" s="332">
        <v>14.1</v>
      </c>
      <c r="F24" s="332">
        <v>13.1</v>
      </c>
      <c r="G24" s="332">
        <v>12.8</v>
      </c>
      <c r="H24" s="332">
        <v>12.7</v>
      </c>
      <c r="I24" s="332">
        <v>12.9</v>
      </c>
      <c r="J24" s="332">
        <v>12.3</v>
      </c>
      <c r="K24" s="332">
        <v>9.9</v>
      </c>
      <c r="L24" s="332">
        <v>8.1999999999999993</v>
      </c>
      <c r="M24" s="332">
        <v>7.4</v>
      </c>
      <c r="N24" s="332">
        <v>6.4</v>
      </c>
      <c r="O24" s="332">
        <v>6.1</v>
      </c>
      <c r="P24" s="332">
        <v>6</v>
      </c>
      <c r="Q24" s="332">
        <v>6.3</v>
      </c>
      <c r="R24" s="332">
        <v>6.5</v>
      </c>
      <c r="S24" s="332">
        <v>6.2</v>
      </c>
      <c r="T24" s="332">
        <v>6.4</v>
      </c>
      <c r="U24" s="332">
        <v>6.5</v>
      </c>
      <c r="V24" s="332">
        <v>6.2</v>
      </c>
      <c r="W24" s="395">
        <v>4.7</v>
      </c>
      <c r="X24" s="395">
        <v>5.6</v>
      </c>
    </row>
    <row r="25" spans="1:24" ht="11.25" customHeight="1">
      <c r="A25" s="2" t="s">
        <v>376</v>
      </c>
      <c r="B25" s="2" t="s">
        <v>376</v>
      </c>
      <c r="C25" s="332">
        <v>3.8</v>
      </c>
      <c r="D25" s="332">
        <v>4.0999999999999996</v>
      </c>
      <c r="E25" s="332">
        <v>4</v>
      </c>
      <c r="F25" s="332">
        <v>4</v>
      </c>
      <c r="G25" s="332">
        <v>3.2</v>
      </c>
      <c r="H25" s="332">
        <v>4.2</v>
      </c>
      <c r="I25" s="332">
        <v>2.7</v>
      </c>
      <c r="J25" s="332">
        <v>3</v>
      </c>
      <c r="K25" s="332">
        <v>2.2000000000000002</v>
      </c>
      <c r="L25" s="332">
        <v>3.6</v>
      </c>
      <c r="M25" s="332">
        <v>3.1</v>
      </c>
      <c r="N25" s="332">
        <v>3.8</v>
      </c>
      <c r="O25" s="332">
        <v>2.1</v>
      </c>
      <c r="P25" s="332">
        <v>4</v>
      </c>
      <c r="Q25" s="332">
        <v>2.2999999999999998</v>
      </c>
      <c r="R25" s="332">
        <v>2.5</v>
      </c>
      <c r="S25" s="332">
        <v>5.0999999999999996</v>
      </c>
      <c r="T25" s="332">
        <v>4.0999999999999996</v>
      </c>
      <c r="U25" s="332">
        <v>3.7</v>
      </c>
      <c r="V25" s="332">
        <v>3.2</v>
      </c>
      <c r="W25" s="397">
        <v>2.1</v>
      </c>
      <c r="X25" s="400" t="s">
        <v>645</v>
      </c>
    </row>
    <row r="26" spans="1:24" ht="11.25" customHeight="1">
      <c r="A26" s="2" t="s">
        <v>528</v>
      </c>
      <c r="B26" s="2" t="s">
        <v>377</v>
      </c>
      <c r="C26" s="332">
        <v>6.8</v>
      </c>
      <c r="D26" s="332">
        <v>6.2</v>
      </c>
      <c r="E26" s="332">
        <v>6.1</v>
      </c>
      <c r="F26" s="332">
        <v>6.3</v>
      </c>
      <c r="G26" s="332">
        <v>4.9000000000000004</v>
      </c>
      <c r="H26" s="332">
        <v>4.5999999999999996</v>
      </c>
      <c r="I26" s="332">
        <v>4.5</v>
      </c>
      <c r="J26" s="332">
        <v>4.3</v>
      </c>
      <c r="K26" s="332">
        <v>4.0999999999999996</v>
      </c>
      <c r="L26" s="332">
        <v>3.9</v>
      </c>
      <c r="M26" s="332">
        <v>3.2</v>
      </c>
      <c r="N26" s="332">
        <v>3.3</v>
      </c>
      <c r="O26" s="332">
        <v>3.4</v>
      </c>
      <c r="P26" s="332">
        <v>2.8</v>
      </c>
      <c r="Q26" s="332">
        <v>2.8</v>
      </c>
      <c r="R26" s="332">
        <v>3.1</v>
      </c>
      <c r="S26" s="332">
        <v>3.1</v>
      </c>
      <c r="T26" s="332">
        <v>3.1</v>
      </c>
      <c r="U26" s="332">
        <v>3.5</v>
      </c>
      <c r="V26" s="332">
        <v>3.4</v>
      </c>
      <c r="W26" s="396">
        <v>3</v>
      </c>
      <c r="X26" s="395">
        <v>2.9</v>
      </c>
    </row>
    <row r="27" spans="1:24" ht="11.25" customHeight="1">
      <c r="A27" s="2" t="s">
        <v>529</v>
      </c>
      <c r="B27" s="2" t="s">
        <v>378</v>
      </c>
      <c r="C27" s="332">
        <v>12.2</v>
      </c>
      <c r="D27" s="332">
        <v>11.9</v>
      </c>
      <c r="E27" s="332">
        <v>11.8</v>
      </c>
      <c r="F27" s="332">
        <v>11.5</v>
      </c>
      <c r="G27" s="332">
        <v>10.7</v>
      </c>
      <c r="H27" s="332">
        <v>9.3000000000000007</v>
      </c>
      <c r="I27" s="332">
        <v>8.8000000000000007</v>
      </c>
      <c r="J27" s="332">
        <v>8.3000000000000007</v>
      </c>
      <c r="K27" s="332">
        <v>8.1999999999999993</v>
      </c>
      <c r="L27" s="332">
        <v>7.6</v>
      </c>
      <c r="M27" s="332">
        <v>6.6</v>
      </c>
      <c r="N27" s="332">
        <v>6.2</v>
      </c>
      <c r="O27" s="332">
        <v>6.3</v>
      </c>
      <c r="P27" s="332">
        <v>5.4</v>
      </c>
      <c r="Q27" s="332">
        <v>5</v>
      </c>
      <c r="R27" s="332">
        <v>5.5</v>
      </c>
      <c r="S27" s="332">
        <v>4.9000000000000004</v>
      </c>
      <c r="T27" s="332">
        <v>4.7</v>
      </c>
      <c r="U27" s="332">
        <v>4.5999999999999996</v>
      </c>
      <c r="V27" s="332">
        <v>4.7</v>
      </c>
      <c r="W27" s="397">
        <v>3.6</v>
      </c>
      <c r="X27" s="397">
        <v>3.8</v>
      </c>
    </row>
    <row r="28" spans="1:24" ht="11.25" customHeight="1">
      <c r="A28" s="2" t="s">
        <v>530</v>
      </c>
      <c r="B28" s="2" t="s">
        <v>379</v>
      </c>
      <c r="C28" s="332">
        <v>16.5</v>
      </c>
      <c r="D28" s="332">
        <v>14.5</v>
      </c>
      <c r="E28" s="332">
        <v>15.2</v>
      </c>
      <c r="F28" s="332">
        <v>14.8</v>
      </c>
      <c r="G28" s="332">
        <v>15</v>
      </c>
      <c r="H28" s="332">
        <v>14.3</v>
      </c>
      <c r="I28" s="332">
        <v>13.7</v>
      </c>
      <c r="J28" s="332">
        <v>14.6</v>
      </c>
      <c r="K28" s="332">
        <v>14.3</v>
      </c>
      <c r="L28" s="332">
        <v>12</v>
      </c>
      <c r="M28" s="332">
        <v>10.3</v>
      </c>
      <c r="N28" s="332">
        <v>11</v>
      </c>
      <c r="O28" s="332">
        <v>9.4</v>
      </c>
      <c r="P28" s="332">
        <v>8.8000000000000007</v>
      </c>
      <c r="Q28" s="332">
        <v>8.4</v>
      </c>
      <c r="R28" s="332">
        <v>7.7</v>
      </c>
      <c r="S28" s="332">
        <v>8</v>
      </c>
      <c r="T28" s="332">
        <v>7.5</v>
      </c>
      <c r="U28" s="332">
        <v>7.5</v>
      </c>
      <c r="V28" s="332">
        <v>7.7</v>
      </c>
      <c r="W28" s="395">
        <v>6.6</v>
      </c>
      <c r="X28" s="395">
        <v>5.9</v>
      </c>
    </row>
    <row r="29" spans="1:24" ht="11.25" customHeight="1">
      <c r="A29" s="2" t="s">
        <v>380</v>
      </c>
      <c r="B29" s="2" t="s">
        <v>380</v>
      </c>
      <c r="C29" s="332">
        <v>17.8</v>
      </c>
      <c r="D29" s="332">
        <v>16</v>
      </c>
      <c r="E29" s="332">
        <v>15.9</v>
      </c>
      <c r="F29" s="332">
        <v>14.6</v>
      </c>
      <c r="G29" s="332">
        <v>12.2</v>
      </c>
      <c r="H29" s="332">
        <v>11.7</v>
      </c>
      <c r="I29" s="332">
        <v>9</v>
      </c>
      <c r="J29" s="332">
        <v>9.1</v>
      </c>
      <c r="K29" s="332">
        <v>8.1999999999999993</v>
      </c>
      <c r="L29" s="332">
        <v>7.8</v>
      </c>
      <c r="M29" s="332">
        <v>8.9</v>
      </c>
      <c r="N29" s="332">
        <v>8.4</v>
      </c>
      <c r="O29" s="332">
        <v>6.8</v>
      </c>
      <c r="P29" s="332">
        <v>6.1</v>
      </c>
      <c r="Q29" s="332">
        <v>6.1</v>
      </c>
      <c r="R29" s="332">
        <v>5.7</v>
      </c>
      <c r="S29" s="332">
        <v>5.5</v>
      </c>
      <c r="T29" s="332">
        <v>5.8</v>
      </c>
      <c r="U29" s="332">
        <v>6.8</v>
      </c>
      <c r="V29" s="332">
        <v>6.7</v>
      </c>
      <c r="W29" s="397">
        <v>5.2</v>
      </c>
      <c r="X29" s="397">
        <v>5.4</v>
      </c>
    </row>
    <row r="30" spans="1:24" ht="11.25" customHeight="1">
      <c r="A30" s="2" t="s">
        <v>533</v>
      </c>
      <c r="B30" s="2" t="s">
        <v>381</v>
      </c>
      <c r="C30" s="332">
        <v>11</v>
      </c>
      <c r="D30" s="332">
        <v>11.1</v>
      </c>
      <c r="E30" s="332">
        <v>11.1</v>
      </c>
      <c r="F30" s="332">
        <v>10.3</v>
      </c>
      <c r="G30" s="332">
        <v>11.4</v>
      </c>
      <c r="H30" s="332">
        <v>12.3</v>
      </c>
      <c r="I30" s="332">
        <v>12.2</v>
      </c>
      <c r="J30" s="332">
        <v>13.4</v>
      </c>
      <c r="K30" s="332">
        <v>14.9</v>
      </c>
      <c r="L30" s="332">
        <v>13.7</v>
      </c>
      <c r="M30" s="332">
        <v>11.7</v>
      </c>
      <c r="N30" s="332">
        <v>10</v>
      </c>
      <c r="O30" s="332">
        <v>10.199999999999999</v>
      </c>
      <c r="P30" s="332">
        <v>9.3000000000000007</v>
      </c>
      <c r="Q30" s="332">
        <v>9.1</v>
      </c>
      <c r="R30" s="332">
        <v>9.6</v>
      </c>
      <c r="S30" s="332">
        <v>9.6999999999999993</v>
      </c>
      <c r="T30" s="332">
        <v>10</v>
      </c>
      <c r="U30" s="332">
        <v>9.6</v>
      </c>
      <c r="V30" s="332">
        <v>9.6</v>
      </c>
      <c r="W30" s="395">
        <v>8.5</v>
      </c>
      <c r="X30" s="395">
        <v>9.3000000000000007</v>
      </c>
    </row>
    <row r="31" spans="1:24" ht="11.25" customHeight="1">
      <c r="A31" s="2" t="s">
        <v>534</v>
      </c>
      <c r="B31" s="2" t="s">
        <v>382</v>
      </c>
      <c r="C31" s="332">
        <v>15.8</v>
      </c>
      <c r="D31" s="332">
        <v>14</v>
      </c>
      <c r="E31" s="332">
        <v>13.5</v>
      </c>
      <c r="F31" s="332">
        <v>12.1</v>
      </c>
      <c r="G31" s="332">
        <v>13.7</v>
      </c>
      <c r="H31" s="332">
        <v>12.9</v>
      </c>
      <c r="I31" s="332">
        <v>13.1</v>
      </c>
      <c r="J31" s="332">
        <v>14.5</v>
      </c>
      <c r="K31" s="332">
        <v>10.6</v>
      </c>
      <c r="L31" s="332">
        <v>8.4</v>
      </c>
      <c r="M31" s="332">
        <v>6.7</v>
      </c>
      <c r="N31" s="332">
        <v>6.9</v>
      </c>
      <c r="O31" s="332">
        <v>6.3</v>
      </c>
      <c r="P31" s="332">
        <v>6.1</v>
      </c>
      <c r="Q31" s="332">
        <v>5.2</v>
      </c>
      <c r="R31" s="332">
        <v>5.8</v>
      </c>
      <c r="S31" s="332">
        <v>6.3</v>
      </c>
      <c r="T31" s="332">
        <v>5</v>
      </c>
      <c r="U31" s="332">
        <v>4.4000000000000004</v>
      </c>
      <c r="V31" s="332">
        <v>4.9000000000000004</v>
      </c>
      <c r="W31" s="397">
        <v>3.8</v>
      </c>
      <c r="X31" s="397">
        <v>5.4</v>
      </c>
    </row>
    <row r="32" spans="1:24" ht="11.25" customHeight="1">
      <c r="A32" s="2" t="s">
        <v>535</v>
      </c>
      <c r="B32" s="2" t="s">
        <v>383</v>
      </c>
      <c r="C32" s="332">
        <v>11.7</v>
      </c>
      <c r="D32" s="332">
        <v>11.6</v>
      </c>
      <c r="E32" s="332">
        <v>11.6</v>
      </c>
      <c r="F32" s="332">
        <v>12.2</v>
      </c>
      <c r="G32" s="332">
        <v>11.3</v>
      </c>
      <c r="H32" s="332">
        <v>11.3</v>
      </c>
      <c r="I32" s="332">
        <v>11.4</v>
      </c>
      <c r="J32" s="332">
        <v>12.3</v>
      </c>
      <c r="K32" s="332">
        <v>11.3</v>
      </c>
      <c r="L32" s="332">
        <v>7.1</v>
      </c>
      <c r="M32" s="332">
        <v>6.9</v>
      </c>
      <c r="N32" s="332">
        <v>6</v>
      </c>
      <c r="O32" s="332">
        <v>6.5</v>
      </c>
      <c r="P32" s="332">
        <v>4.5999999999999996</v>
      </c>
      <c r="Q32" s="332">
        <v>5.4</v>
      </c>
      <c r="R32" s="332">
        <v>5.7</v>
      </c>
      <c r="S32" s="332">
        <v>5.0999999999999996</v>
      </c>
      <c r="T32" s="332">
        <v>5.0999999999999996</v>
      </c>
      <c r="U32" s="332">
        <v>4.8</v>
      </c>
      <c r="V32" s="332">
        <v>5</v>
      </c>
      <c r="W32" s="395">
        <v>4.5</v>
      </c>
      <c r="X32" s="399" t="s">
        <v>645</v>
      </c>
    </row>
    <row r="33" spans="1:24" ht="11.25" customHeight="1">
      <c r="A33" s="2" t="s">
        <v>514</v>
      </c>
      <c r="B33" s="2" t="s">
        <v>384</v>
      </c>
      <c r="C33" s="332">
        <v>7.7</v>
      </c>
      <c r="D33" s="332">
        <v>8.3000000000000007</v>
      </c>
      <c r="E33" s="332">
        <v>8</v>
      </c>
      <c r="F33" s="332">
        <v>7.3</v>
      </c>
      <c r="G33" s="332">
        <v>7.2</v>
      </c>
      <c r="H33" s="332">
        <v>7.2</v>
      </c>
      <c r="I33" s="332">
        <v>6.4</v>
      </c>
      <c r="J33" s="332">
        <v>7.2</v>
      </c>
      <c r="K33" s="332">
        <v>6.5</v>
      </c>
      <c r="L33" s="332">
        <v>5.2</v>
      </c>
      <c r="M33" s="332">
        <v>5.0999999999999996</v>
      </c>
      <c r="N33" s="332">
        <v>5.4</v>
      </c>
      <c r="O33" s="332">
        <v>4.7</v>
      </c>
      <c r="P33" s="332">
        <v>4.7</v>
      </c>
      <c r="Q33" s="332">
        <v>4.2</v>
      </c>
      <c r="R33" s="332">
        <v>4.9000000000000004</v>
      </c>
      <c r="S33" s="332">
        <v>4.7</v>
      </c>
      <c r="T33" s="332">
        <v>4.3</v>
      </c>
      <c r="U33" s="332">
        <v>4.3</v>
      </c>
      <c r="V33" s="332">
        <v>3.8</v>
      </c>
      <c r="W33" s="398">
        <v>4</v>
      </c>
      <c r="X33" s="397">
        <v>4.0999999999999996</v>
      </c>
    </row>
    <row r="34" spans="1:24" ht="11.25" customHeight="1">
      <c r="A34" s="2" t="s">
        <v>385</v>
      </c>
      <c r="B34" s="2" t="s">
        <v>385</v>
      </c>
      <c r="C34" s="332">
        <v>6.7</v>
      </c>
      <c r="D34" s="332">
        <v>6.6</v>
      </c>
      <c r="E34" s="332">
        <v>6.3</v>
      </c>
      <c r="F34" s="332">
        <v>5.9</v>
      </c>
      <c r="G34" s="332">
        <v>5.3</v>
      </c>
      <c r="H34" s="332">
        <v>4.9000000000000004</v>
      </c>
      <c r="I34" s="332">
        <v>4.9000000000000004</v>
      </c>
      <c r="J34" s="332">
        <v>5.0999999999999996</v>
      </c>
      <c r="K34" s="332">
        <v>4.3</v>
      </c>
      <c r="L34" s="332">
        <v>3.9</v>
      </c>
      <c r="M34" s="332">
        <v>2.8</v>
      </c>
      <c r="N34" s="332">
        <v>3.4</v>
      </c>
      <c r="O34" s="332">
        <v>3</v>
      </c>
      <c r="P34" s="332">
        <v>2.7</v>
      </c>
      <c r="Q34" s="332">
        <v>2.8</v>
      </c>
      <c r="R34" s="332">
        <v>2.6</v>
      </c>
      <c r="S34" s="332">
        <v>2.7</v>
      </c>
      <c r="T34" s="332">
        <v>2.5</v>
      </c>
      <c r="U34" s="332">
        <v>3.2</v>
      </c>
      <c r="V34" s="332">
        <v>2.1</v>
      </c>
      <c r="W34" s="396">
        <v>2</v>
      </c>
      <c r="X34" s="399" t="s">
        <v>645</v>
      </c>
    </row>
    <row r="35" spans="1:24" ht="11.25" customHeight="1">
      <c r="A35" s="73" t="s">
        <v>670</v>
      </c>
      <c r="B35" s="2" t="s">
        <v>671</v>
      </c>
      <c r="C35" s="332">
        <v>11.4</v>
      </c>
      <c r="D35" s="332">
        <v>8.4</v>
      </c>
      <c r="E35" s="332">
        <v>10.1</v>
      </c>
      <c r="F35" s="332">
        <v>7.9</v>
      </c>
      <c r="G35" s="332">
        <v>7.9</v>
      </c>
      <c r="H35" s="332">
        <v>6.4</v>
      </c>
      <c r="I35" s="332">
        <v>10.199999999999999</v>
      </c>
      <c r="J35" s="332">
        <v>4.8</v>
      </c>
      <c r="K35" s="332">
        <v>3.8</v>
      </c>
      <c r="L35" s="332">
        <v>5.3</v>
      </c>
      <c r="M35" s="332">
        <v>2.5</v>
      </c>
      <c r="N35" s="332">
        <v>3.8</v>
      </c>
      <c r="O35" s="332">
        <v>2.8</v>
      </c>
      <c r="P35" s="332">
        <v>4.5999999999999996</v>
      </c>
      <c r="Q35" s="332">
        <v>1.2</v>
      </c>
      <c r="R35" s="332">
        <v>4.8</v>
      </c>
      <c r="S35" s="332">
        <v>5.4</v>
      </c>
      <c r="T35" s="332">
        <v>4.7</v>
      </c>
      <c r="U35" s="332">
        <v>5.0999999999999996</v>
      </c>
      <c r="V35" s="332">
        <v>1.7</v>
      </c>
      <c r="W35" s="397">
        <v>2.2000000000000002</v>
      </c>
      <c r="X35" s="397">
        <v>2.1</v>
      </c>
    </row>
    <row r="36" spans="1:24" ht="11.25" customHeight="1">
      <c r="A36" s="2" t="s">
        <v>672</v>
      </c>
      <c r="B36" s="2" t="s">
        <v>672</v>
      </c>
      <c r="C36" s="332">
        <v>9.1999999999999993</v>
      </c>
      <c r="D36" s="332">
        <v>6</v>
      </c>
      <c r="E36" s="21" t="s">
        <v>599</v>
      </c>
      <c r="F36" s="332">
        <v>14.7</v>
      </c>
      <c r="G36" s="332">
        <v>2.9</v>
      </c>
      <c r="H36" s="332">
        <v>5.8</v>
      </c>
      <c r="I36" s="21" t="s">
        <v>599</v>
      </c>
      <c r="J36" s="21" t="s">
        <v>599</v>
      </c>
      <c r="K36" s="332">
        <v>2.8</v>
      </c>
      <c r="L36" s="332">
        <v>2.8</v>
      </c>
      <c r="M36" s="21" t="s">
        <v>599</v>
      </c>
      <c r="N36" s="332">
        <v>5.5</v>
      </c>
      <c r="O36" s="332">
        <v>2.7</v>
      </c>
      <c r="P36" s="332">
        <v>5.4</v>
      </c>
      <c r="Q36" s="332">
        <v>8.1</v>
      </c>
      <c r="R36" s="332">
        <v>5.3</v>
      </c>
      <c r="S36" s="21" t="s">
        <v>599</v>
      </c>
      <c r="T36" s="332">
        <v>5.3</v>
      </c>
      <c r="U36" s="21" t="s">
        <v>599</v>
      </c>
      <c r="V36" s="21" t="s">
        <v>599</v>
      </c>
      <c r="W36" s="399" t="s">
        <v>645</v>
      </c>
      <c r="X36" s="399" t="s">
        <v>645</v>
      </c>
    </row>
    <row r="37" spans="1:24" ht="11.25" customHeight="1">
      <c r="A37" s="73" t="s">
        <v>673</v>
      </c>
      <c r="B37" s="2" t="s">
        <v>674</v>
      </c>
      <c r="C37" s="332">
        <v>7.6</v>
      </c>
      <c r="D37" s="332">
        <v>6.1</v>
      </c>
      <c r="E37" s="332">
        <v>6.8</v>
      </c>
      <c r="F37" s="332">
        <v>6.1</v>
      </c>
      <c r="G37" s="332">
        <v>5.6</v>
      </c>
      <c r="H37" s="332">
        <v>4.8</v>
      </c>
      <c r="I37" s="332">
        <v>5.2</v>
      </c>
      <c r="J37" s="332">
        <v>4.9000000000000004</v>
      </c>
      <c r="K37" s="332">
        <v>5.3</v>
      </c>
      <c r="L37" s="332">
        <v>4.4000000000000004</v>
      </c>
      <c r="M37" s="332">
        <v>4.3</v>
      </c>
      <c r="N37" s="332">
        <v>3.4</v>
      </c>
      <c r="O37" s="332">
        <v>2.9</v>
      </c>
      <c r="P37" s="332">
        <v>3.7</v>
      </c>
      <c r="Q37" s="332">
        <v>2.9</v>
      </c>
      <c r="R37" s="332">
        <v>2.2999999999999998</v>
      </c>
      <c r="S37" s="332">
        <v>2.6</v>
      </c>
      <c r="T37" s="332">
        <v>2</v>
      </c>
      <c r="U37" s="332">
        <v>2</v>
      </c>
      <c r="V37" s="332">
        <v>2</v>
      </c>
      <c r="W37" s="397">
        <v>1.7</v>
      </c>
      <c r="X37" s="397">
        <v>1.5</v>
      </c>
    </row>
    <row r="38" spans="1:24" ht="11.25" customHeight="1">
      <c r="A38" s="73" t="s">
        <v>675</v>
      </c>
      <c r="B38" s="2" t="s">
        <v>676</v>
      </c>
      <c r="C38" s="332">
        <v>8.1999999999999993</v>
      </c>
      <c r="D38" s="332">
        <v>7.5</v>
      </c>
      <c r="E38" s="332">
        <v>7</v>
      </c>
      <c r="F38" s="332">
        <v>7.4</v>
      </c>
      <c r="G38" s="332">
        <v>6.9</v>
      </c>
      <c r="H38" s="332">
        <v>5.5</v>
      </c>
      <c r="I38" s="332">
        <v>4.9000000000000004</v>
      </c>
      <c r="J38" s="332">
        <v>5.0999999999999996</v>
      </c>
      <c r="K38" s="332">
        <v>4.7</v>
      </c>
      <c r="L38" s="332">
        <v>4.5</v>
      </c>
      <c r="M38" s="332">
        <v>4.2</v>
      </c>
      <c r="N38" s="332">
        <v>4</v>
      </c>
      <c r="O38" s="332">
        <v>4.2</v>
      </c>
      <c r="P38" s="332">
        <v>3.3</v>
      </c>
      <c r="Q38" s="332">
        <v>3</v>
      </c>
      <c r="R38" s="332">
        <v>3.1</v>
      </c>
      <c r="S38" s="332">
        <v>2.6</v>
      </c>
      <c r="T38" s="332">
        <v>2.7</v>
      </c>
      <c r="U38" s="332">
        <v>2.7</v>
      </c>
      <c r="V38" s="332">
        <v>2.2000000000000002</v>
      </c>
      <c r="W38" s="395">
        <v>2.6</v>
      </c>
      <c r="X38" s="395">
        <v>2.2999999999999998</v>
      </c>
    </row>
    <row r="39" spans="1:24" ht="12">
      <c r="A39" s="2" t="s">
        <v>536</v>
      </c>
      <c r="B39" s="2" t="s">
        <v>544</v>
      </c>
      <c r="C39" s="332">
        <v>6.1</v>
      </c>
      <c r="D39" s="332">
        <v>6.1</v>
      </c>
      <c r="E39" s="332">
        <v>6</v>
      </c>
      <c r="F39" s="332">
        <v>6.1</v>
      </c>
      <c r="G39" s="332">
        <v>5.6</v>
      </c>
      <c r="H39" s="332">
        <v>5.5</v>
      </c>
      <c r="I39" s="332">
        <v>5.4</v>
      </c>
      <c r="J39" s="332">
        <v>5</v>
      </c>
      <c r="K39" s="332">
        <v>4.3</v>
      </c>
      <c r="L39" s="332">
        <v>3.8</v>
      </c>
      <c r="M39" s="332">
        <v>3</v>
      </c>
      <c r="N39" s="332">
        <v>3.1</v>
      </c>
      <c r="O39" s="332">
        <v>2.8</v>
      </c>
      <c r="P39" s="332">
        <v>2.8</v>
      </c>
      <c r="Q39" s="332">
        <v>2.9</v>
      </c>
      <c r="R39" s="332">
        <v>2.8</v>
      </c>
      <c r="S39" s="332">
        <v>2.8</v>
      </c>
      <c r="T39" s="332">
        <v>2.8</v>
      </c>
      <c r="U39" s="332">
        <v>2.8</v>
      </c>
      <c r="V39" s="332" t="s">
        <v>645</v>
      </c>
      <c r="W39" s="400" t="s">
        <v>645</v>
      </c>
      <c r="X39" s="400" t="s">
        <v>645</v>
      </c>
    </row>
    <row r="40" spans="1:24" ht="12">
      <c r="A40" s="73" t="s">
        <v>677</v>
      </c>
      <c r="B40" s="326" t="s">
        <v>678</v>
      </c>
      <c r="C40" s="332" t="s">
        <v>645</v>
      </c>
      <c r="D40" s="332" t="s">
        <v>645</v>
      </c>
      <c r="E40" s="332" t="s">
        <v>645</v>
      </c>
      <c r="F40" s="332" t="s">
        <v>645</v>
      </c>
      <c r="G40" s="332" t="s">
        <v>645</v>
      </c>
      <c r="H40" s="332" t="s">
        <v>645</v>
      </c>
      <c r="I40" s="332" t="s">
        <v>645</v>
      </c>
      <c r="J40" s="332" t="s">
        <v>645</v>
      </c>
      <c r="K40" s="332" t="s">
        <v>645</v>
      </c>
      <c r="L40" s="332" t="s">
        <v>645</v>
      </c>
      <c r="M40" s="332" t="s">
        <v>645</v>
      </c>
      <c r="N40" s="332" t="s">
        <v>645</v>
      </c>
      <c r="O40" s="332">
        <v>5</v>
      </c>
      <c r="P40" s="332">
        <v>4.8</v>
      </c>
      <c r="Q40" s="332">
        <v>4.5999999999999996</v>
      </c>
      <c r="R40" s="332">
        <v>9.6</v>
      </c>
      <c r="S40" s="332">
        <v>9.1999999999999993</v>
      </c>
      <c r="T40" s="332">
        <v>9.1999999999999993</v>
      </c>
      <c r="U40" s="332">
        <v>8.1999999999999993</v>
      </c>
      <c r="V40" s="332">
        <v>6.6</v>
      </c>
      <c r="W40" s="400" t="s">
        <v>645</v>
      </c>
      <c r="X40" s="400" t="s">
        <v>645</v>
      </c>
    </row>
    <row r="41" spans="1:24" ht="12">
      <c r="A41" s="99" t="s">
        <v>679</v>
      </c>
      <c r="B41" s="99" t="s">
        <v>680</v>
      </c>
      <c r="C41" s="333">
        <v>12.5</v>
      </c>
      <c r="D41" s="333">
        <v>11.9</v>
      </c>
      <c r="E41" s="333">
        <v>11.7</v>
      </c>
      <c r="F41" s="333">
        <v>11</v>
      </c>
      <c r="G41" s="333">
        <v>10.3</v>
      </c>
      <c r="H41" s="333">
        <v>9.8000000000000007</v>
      </c>
      <c r="I41" s="333">
        <v>9.1999999999999993</v>
      </c>
      <c r="J41" s="333">
        <v>9.1</v>
      </c>
      <c r="K41" s="333">
        <v>8.4</v>
      </c>
      <c r="L41" s="333">
        <v>7.5</v>
      </c>
      <c r="M41" s="333">
        <v>6.7</v>
      </c>
      <c r="N41" s="333">
        <v>6.5</v>
      </c>
      <c r="O41" s="333">
        <v>6</v>
      </c>
      <c r="P41" s="333">
        <v>5.5</v>
      </c>
      <c r="Q41" s="333">
        <v>5.4</v>
      </c>
      <c r="R41" s="333">
        <v>5.5</v>
      </c>
      <c r="S41" s="333">
        <v>5.3</v>
      </c>
      <c r="T41" s="333">
        <v>5.2</v>
      </c>
      <c r="U41" s="333">
        <v>5.2</v>
      </c>
      <c r="V41" s="333">
        <v>5.0999999999999996</v>
      </c>
      <c r="W41" s="401">
        <v>4.2</v>
      </c>
      <c r="X41" s="402" t="s">
        <v>645</v>
      </c>
    </row>
    <row r="42" spans="1:24" s="3" customFormat="1" ht="11.25" customHeight="1">
      <c r="A42" s="66" t="s">
        <v>601</v>
      </c>
      <c r="B42" s="66" t="s">
        <v>601</v>
      </c>
      <c r="C42" s="334">
        <v>11.7</v>
      </c>
      <c r="D42" s="334">
        <v>11.2</v>
      </c>
      <c r="E42" s="334">
        <v>11</v>
      </c>
      <c r="F42" s="334">
        <v>10.4</v>
      </c>
      <c r="G42" s="334">
        <v>9.6999999999999993</v>
      </c>
      <c r="H42" s="334">
        <v>9.3000000000000007</v>
      </c>
      <c r="I42" s="334">
        <v>8.8000000000000007</v>
      </c>
      <c r="J42" s="334">
        <v>8.6</v>
      </c>
      <c r="K42" s="334">
        <v>7.9</v>
      </c>
      <c r="L42" s="334">
        <v>7</v>
      </c>
      <c r="M42" s="334">
        <v>6.2</v>
      </c>
      <c r="N42" s="334">
        <v>6.1</v>
      </c>
      <c r="O42" s="334">
        <v>5.6</v>
      </c>
      <c r="P42" s="334">
        <v>5.0999999999999996</v>
      </c>
      <c r="Q42" s="334">
        <v>5.0999999999999996</v>
      </c>
      <c r="R42" s="334">
        <v>5.0999999999999996</v>
      </c>
      <c r="S42" s="334">
        <v>5</v>
      </c>
      <c r="T42" s="334">
        <v>4.9000000000000004</v>
      </c>
      <c r="U42" s="334">
        <v>4.9000000000000004</v>
      </c>
      <c r="V42" s="334" t="s">
        <v>645</v>
      </c>
      <c r="W42" s="403" t="s">
        <v>645</v>
      </c>
      <c r="X42" s="403" t="s">
        <v>645</v>
      </c>
    </row>
    <row r="43" spans="1:24" ht="11.25" customHeight="1">
      <c r="C43" s="27"/>
      <c r="D43" s="27"/>
      <c r="E43" s="27"/>
      <c r="F43" s="27"/>
      <c r="G43" s="27"/>
      <c r="H43" s="27"/>
      <c r="I43" s="27"/>
      <c r="J43" s="27"/>
      <c r="K43" s="27"/>
    </row>
    <row r="44" spans="1:24" ht="11.25" customHeight="1">
      <c r="A44" s="2" t="s">
        <v>683</v>
      </c>
      <c r="C44" s="27"/>
      <c r="D44" s="27"/>
      <c r="E44" s="27"/>
      <c r="F44" s="27"/>
      <c r="G44" s="27"/>
      <c r="H44" s="27"/>
      <c r="I44" s="27"/>
      <c r="J44" s="27"/>
      <c r="K44" s="27"/>
    </row>
    <row r="45" spans="1:24" ht="11.25" customHeight="1">
      <c r="A45" s="2" t="s">
        <v>739</v>
      </c>
      <c r="C45" s="27"/>
      <c r="D45" s="27"/>
      <c r="E45" s="27"/>
      <c r="F45" s="27"/>
      <c r="G45" s="27"/>
      <c r="H45" s="27"/>
      <c r="I45" s="27"/>
      <c r="J45" s="27"/>
      <c r="K45" s="27"/>
    </row>
    <row r="46" spans="1:24" ht="11.25" customHeight="1">
      <c r="A46" s="197" t="s">
        <v>619</v>
      </c>
    </row>
  </sheetData>
  <hyperlinks>
    <hyperlink ref="A46" r:id="rId1" xr:uid="{00000000-0004-0000-1F00-000000000000}"/>
  </hyperlinks>
  <pageMargins left="0.74803149606299213" right="0.74803149606299213" top="0.98425196850393704" bottom="0.98425196850393704" header="0.51181102362204722" footer="0.51181102362204722"/>
  <pageSetup paperSize="9" scale="89" fitToHeight="0"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
  <sheetViews>
    <sheetView zoomScaleNormal="100" zoomScaleSheetLayoutView="112" workbookViewId="0">
      <selection sqref="A1:C1"/>
    </sheetView>
  </sheetViews>
  <sheetFormatPr defaultColWidth="9.140625" defaultRowHeight="12.75"/>
  <cols>
    <col min="1" max="1" width="4.42578125" style="300" bestFit="1" customWidth="1"/>
    <col min="2" max="2" width="42.140625" style="300" customWidth="1"/>
    <col min="3" max="3" width="42.7109375" style="300" customWidth="1"/>
    <col min="4" max="16384" width="9.140625" style="300"/>
  </cols>
  <sheetData>
    <row r="1" spans="1:3" ht="32.25" customHeight="1">
      <c r="A1" s="409" t="s">
        <v>623</v>
      </c>
      <c r="B1" s="409"/>
      <c r="C1" s="409"/>
    </row>
    <row r="3" spans="1:3">
      <c r="A3" s="301" t="s">
        <v>600</v>
      </c>
      <c r="C3" s="302" t="s">
        <v>624</v>
      </c>
    </row>
    <row r="4" spans="1:3">
      <c r="A4" s="303"/>
    </row>
    <row r="5" spans="1:3">
      <c r="A5" s="304" t="s">
        <v>625</v>
      </c>
      <c r="B5" s="300" t="s">
        <v>626</v>
      </c>
      <c r="C5" s="300" t="s">
        <v>627</v>
      </c>
    </row>
    <row r="6" spans="1:3">
      <c r="A6" s="304" t="s">
        <v>628</v>
      </c>
      <c r="B6" s="300" t="s">
        <v>629</v>
      </c>
      <c r="C6" s="300" t="s">
        <v>630</v>
      </c>
    </row>
    <row r="7" spans="1:3">
      <c r="A7" s="305" t="s">
        <v>599</v>
      </c>
      <c r="B7" s="306" t="s">
        <v>631</v>
      </c>
      <c r="C7" s="300" t="s">
        <v>632</v>
      </c>
    </row>
    <row r="8" spans="1:3">
      <c r="A8" s="307">
        <v>0</v>
      </c>
      <c r="B8" s="300" t="s">
        <v>633</v>
      </c>
      <c r="C8" s="300" t="s">
        <v>634</v>
      </c>
    </row>
    <row r="9" spans="1:3">
      <c r="A9" s="304" t="s">
        <v>635</v>
      </c>
      <c r="B9" s="306" t="s">
        <v>636</v>
      </c>
      <c r="C9" s="300" t="s">
        <v>637</v>
      </c>
    </row>
    <row r="10" spans="1:3">
      <c r="A10" s="304" t="s">
        <v>638</v>
      </c>
      <c r="B10" s="306" t="s">
        <v>639</v>
      </c>
      <c r="C10" s="300" t="s">
        <v>640</v>
      </c>
    </row>
    <row r="11" spans="1:3" ht="38.25">
      <c r="A11" s="308" t="s">
        <v>641</v>
      </c>
      <c r="B11" s="309" t="s">
        <v>642</v>
      </c>
      <c r="C11" s="310" t="s">
        <v>643</v>
      </c>
    </row>
  </sheetData>
  <mergeCells count="1">
    <mergeCell ref="A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dimension ref="A1:L72"/>
  <sheetViews>
    <sheetView zoomScale="110" zoomScaleNormal="110" zoomScaleSheetLayoutView="100" workbookViewId="0">
      <pane xSplit="1" ySplit="7" topLeftCell="B42" activePane="bottomRight" state="frozen"/>
      <selection activeCell="T32" sqref="T32"/>
      <selection pane="topRight" activeCell="T32" sqref="T32"/>
      <selection pane="bottomLeft" activeCell="T32" sqref="T32"/>
      <selection pane="bottomRight"/>
    </sheetView>
  </sheetViews>
  <sheetFormatPr defaultColWidth="9.140625" defaultRowHeight="11.25"/>
  <cols>
    <col min="1" max="1" width="5.5703125" style="73" customWidth="1"/>
    <col min="2" max="2" width="11.140625" style="73" customWidth="1"/>
    <col min="3" max="3" width="1.140625" style="171" customWidth="1"/>
    <col min="4" max="4" width="9" style="73" customWidth="1"/>
    <col min="5" max="5" width="1.140625" style="171" customWidth="1"/>
    <col min="6" max="6" width="13" style="73" customWidth="1"/>
    <col min="7" max="7" width="1.7109375" style="73" customWidth="1"/>
    <col min="8" max="8" width="10.7109375" style="73" customWidth="1"/>
    <col min="9" max="9" width="13.28515625" style="61" customWidth="1"/>
    <col min="10" max="10" width="2.28515625" style="61" customWidth="1"/>
    <col min="11" max="11" width="30.7109375" style="73" customWidth="1"/>
    <col min="12" max="16384" width="9.140625" style="73"/>
  </cols>
  <sheetData>
    <row r="1" spans="1:12" s="3" customFormat="1">
      <c r="A1" s="3" t="s">
        <v>685</v>
      </c>
      <c r="C1" s="148"/>
      <c r="E1" s="148"/>
    </row>
    <row r="2" spans="1:12" s="3" customFormat="1" hidden="1">
      <c r="A2" s="3" t="s">
        <v>302</v>
      </c>
      <c r="C2" s="148"/>
      <c r="E2" s="148"/>
    </row>
    <row r="3" spans="1:12" s="3" customFormat="1">
      <c r="A3" s="7" t="s">
        <v>686</v>
      </c>
      <c r="C3" s="148"/>
      <c r="E3" s="148"/>
      <c r="L3" s="32"/>
    </row>
    <row r="4" spans="1:12" s="3" customFormat="1" hidden="1">
      <c r="A4" s="7" t="s">
        <v>302</v>
      </c>
      <c r="C4" s="148"/>
      <c r="E4" s="148"/>
    </row>
    <row r="6" spans="1:12" s="61" customFormat="1" ht="38.25" customHeight="1">
      <c r="A6" s="99" t="s">
        <v>33</v>
      </c>
      <c r="B6" s="100" t="s">
        <v>507</v>
      </c>
      <c r="C6" s="168"/>
      <c r="D6" s="100" t="s">
        <v>510</v>
      </c>
      <c r="E6" s="168"/>
      <c r="F6" s="100" t="s">
        <v>571</v>
      </c>
      <c r="G6" s="100"/>
      <c r="H6" s="100" t="s">
        <v>614</v>
      </c>
      <c r="I6" s="100" t="s">
        <v>511</v>
      </c>
      <c r="J6" s="100"/>
      <c r="K6" s="100" t="s">
        <v>512</v>
      </c>
    </row>
    <row r="7" spans="1:12" s="61" customFormat="1" ht="38.25" customHeight="1">
      <c r="A7" s="72" t="s">
        <v>37</v>
      </c>
      <c r="B7" s="101" t="s">
        <v>539</v>
      </c>
      <c r="C7" s="169"/>
      <c r="D7" s="101" t="s">
        <v>538</v>
      </c>
      <c r="E7" s="169"/>
      <c r="F7" s="101" t="s">
        <v>572</v>
      </c>
      <c r="G7" s="101"/>
      <c r="H7" s="101" t="s">
        <v>615</v>
      </c>
      <c r="I7" s="101" t="s">
        <v>537</v>
      </c>
      <c r="J7" s="101"/>
      <c r="K7" s="101"/>
    </row>
    <row r="8" spans="1:12" ht="10.9" customHeight="1">
      <c r="A8" s="92">
        <v>1960</v>
      </c>
      <c r="B8" s="94">
        <f>I8</f>
        <v>1036</v>
      </c>
      <c r="C8" s="170"/>
      <c r="D8" s="90" t="s">
        <v>598</v>
      </c>
      <c r="E8" s="170"/>
      <c r="F8" s="90" t="s">
        <v>598</v>
      </c>
      <c r="G8" s="90"/>
      <c r="H8" s="90" t="s">
        <v>598</v>
      </c>
      <c r="I8" s="93">
        <v>1036</v>
      </c>
      <c r="J8" s="93"/>
      <c r="K8" s="73" t="s">
        <v>507</v>
      </c>
    </row>
    <row r="9" spans="1:12" ht="10.9" customHeight="1">
      <c r="A9" s="92">
        <v>1961</v>
      </c>
      <c r="B9" s="94">
        <f t="shared" ref="B9:B41" si="0">I9</f>
        <v>1083</v>
      </c>
      <c r="C9" s="170"/>
      <c r="D9" s="90" t="s">
        <v>598</v>
      </c>
      <c r="E9" s="170"/>
      <c r="F9" s="90" t="s">
        <v>598</v>
      </c>
      <c r="G9" s="90"/>
      <c r="H9" s="90" t="s">
        <v>598</v>
      </c>
      <c r="I9" s="93">
        <v>1083</v>
      </c>
      <c r="J9" s="93"/>
      <c r="K9" s="73" t="s">
        <v>507</v>
      </c>
    </row>
    <row r="10" spans="1:12" ht="10.9" customHeight="1">
      <c r="A10" s="92">
        <v>1962</v>
      </c>
      <c r="B10" s="94">
        <f t="shared" si="0"/>
        <v>1123</v>
      </c>
      <c r="C10" s="170"/>
      <c r="D10" s="90" t="s">
        <v>598</v>
      </c>
      <c r="E10" s="170"/>
      <c r="F10" s="90" t="s">
        <v>598</v>
      </c>
      <c r="G10" s="90"/>
      <c r="H10" s="90" t="s">
        <v>598</v>
      </c>
      <c r="I10" s="93">
        <v>1123</v>
      </c>
      <c r="J10" s="93"/>
      <c r="K10" s="73" t="s">
        <v>507</v>
      </c>
    </row>
    <row r="11" spans="1:12" ht="10.9" customHeight="1">
      <c r="A11" s="92">
        <v>1963</v>
      </c>
      <c r="B11" s="94">
        <f t="shared" si="0"/>
        <v>1217</v>
      </c>
      <c r="C11" s="170"/>
      <c r="D11" s="90" t="s">
        <v>598</v>
      </c>
      <c r="E11" s="170"/>
      <c r="F11" s="90" t="s">
        <v>598</v>
      </c>
      <c r="G11" s="90"/>
      <c r="H11" s="90" t="s">
        <v>598</v>
      </c>
      <c r="I11" s="93">
        <v>1217</v>
      </c>
      <c r="J11" s="93"/>
      <c r="K11" s="73" t="s">
        <v>507</v>
      </c>
    </row>
    <row r="12" spans="1:12" ht="10.9" customHeight="1">
      <c r="A12" s="92">
        <v>1964</v>
      </c>
      <c r="B12" s="94">
        <f t="shared" si="0"/>
        <v>1308</v>
      </c>
      <c r="C12" s="170"/>
      <c r="D12" s="90" t="s">
        <v>598</v>
      </c>
      <c r="E12" s="170"/>
      <c r="F12" s="90" t="s">
        <v>598</v>
      </c>
      <c r="G12" s="90"/>
      <c r="H12" s="90" t="s">
        <v>598</v>
      </c>
      <c r="I12" s="93">
        <v>1308</v>
      </c>
      <c r="J12" s="93"/>
      <c r="K12" s="73" t="s">
        <v>507</v>
      </c>
    </row>
    <row r="13" spans="1:12" ht="10.9" customHeight="1">
      <c r="A13" s="92">
        <v>1965</v>
      </c>
      <c r="B13" s="94">
        <f t="shared" si="0"/>
        <v>1313</v>
      </c>
      <c r="C13" s="170"/>
      <c r="D13" s="90" t="s">
        <v>598</v>
      </c>
      <c r="E13" s="170"/>
      <c r="F13" s="90" t="s">
        <v>598</v>
      </c>
      <c r="G13" s="90"/>
      <c r="H13" s="90" t="s">
        <v>598</v>
      </c>
      <c r="I13" s="93">
        <v>1313</v>
      </c>
      <c r="J13" s="93"/>
      <c r="K13" s="73" t="s">
        <v>507</v>
      </c>
    </row>
    <row r="14" spans="1:12" ht="10.9" customHeight="1">
      <c r="A14" s="92">
        <v>1966</v>
      </c>
      <c r="B14" s="94">
        <f t="shared" si="0"/>
        <v>1313</v>
      </c>
      <c r="C14" s="170"/>
      <c r="D14" s="90" t="s">
        <v>598</v>
      </c>
      <c r="E14" s="170"/>
      <c r="F14" s="90" t="s">
        <v>598</v>
      </c>
      <c r="G14" s="90"/>
      <c r="H14" s="90" t="s">
        <v>598</v>
      </c>
      <c r="I14" s="93">
        <v>1313</v>
      </c>
      <c r="J14" s="93"/>
      <c r="K14" s="73" t="s">
        <v>507</v>
      </c>
    </row>
    <row r="15" spans="1:12" ht="10.9" customHeight="1">
      <c r="A15" s="92">
        <v>1967</v>
      </c>
      <c r="B15" s="94">
        <f t="shared" si="0"/>
        <v>1077</v>
      </c>
      <c r="C15" s="170"/>
      <c r="D15" s="90" t="s">
        <v>598</v>
      </c>
      <c r="E15" s="170"/>
      <c r="F15" s="90" t="s">
        <v>598</v>
      </c>
      <c r="G15" s="90"/>
      <c r="H15" s="90" t="s">
        <v>598</v>
      </c>
      <c r="I15" s="93">
        <v>1077</v>
      </c>
      <c r="J15" s="93"/>
      <c r="K15" s="73" t="s">
        <v>507</v>
      </c>
    </row>
    <row r="16" spans="1:12" ht="10.9" customHeight="1">
      <c r="A16" s="92">
        <v>1968</v>
      </c>
      <c r="B16" s="94">
        <f t="shared" si="0"/>
        <v>1262</v>
      </c>
      <c r="C16" s="170"/>
      <c r="D16" s="90" t="s">
        <v>598</v>
      </c>
      <c r="E16" s="170"/>
      <c r="F16" s="90" t="s">
        <v>598</v>
      </c>
      <c r="G16" s="90"/>
      <c r="H16" s="90" t="s">
        <v>598</v>
      </c>
      <c r="I16" s="93">
        <v>1262</v>
      </c>
      <c r="J16" s="93"/>
      <c r="K16" s="73" t="s">
        <v>507</v>
      </c>
    </row>
    <row r="17" spans="1:11" ht="10.9" customHeight="1">
      <c r="A17" s="92">
        <v>1969</v>
      </c>
      <c r="B17" s="94">
        <f t="shared" si="0"/>
        <v>1275</v>
      </c>
      <c r="C17" s="170"/>
      <c r="D17" s="90" t="s">
        <v>598</v>
      </c>
      <c r="E17" s="170"/>
      <c r="F17" s="90" t="s">
        <v>598</v>
      </c>
      <c r="G17" s="90"/>
      <c r="H17" s="90" t="s">
        <v>598</v>
      </c>
      <c r="I17" s="93">
        <v>1275</v>
      </c>
      <c r="J17" s="93"/>
      <c r="K17" s="73" t="s">
        <v>507</v>
      </c>
    </row>
    <row r="18" spans="1:11" ht="10.9" customHeight="1">
      <c r="A18" s="92">
        <v>1970</v>
      </c>
      <c r="B18" s="94">
        <f t="shared" si="0"/>
        <v>1307</v>
      </c>
      <c r="C18" s="170"/>
      <c r="D18" s="90" t="s">
        <v>598</v>
      </c>
      <c r="E18" s="170"/>
      <c r="F18" s="90" t="s">
        <v>598</v>
      </c>
      <c r="G18" s="90"/>
      <c r="H18" s="90" t="s">
        <v>598</v>
      </c>
      <c r="I18" s="93">
        <v>1307</v>
      </c>
      <c r="J18" s="93"/>
      <c r="K18" s="73" t="s">
        <v>507</v>
      </c>
    </row>
    <row r="19" spans="1:11" ht="10.9" customHeight="1">
      <c r="A19" s="92">
        <v>1971</v>
      </c>
      <c r="B19" s="94">
        <f t="shared" si="0"/>
        <v>1213</v>
      </c>
      <c r="C19" s="170"/>
      <c r="D19" s="90" t="s">
        <v>598</v>
      </c>
      <c r="E19" s="170"/>
      <c r="F19" s="90" t="s">
        <v>598</v>
      </c>
      <c r="G19" s="90"/>
      <c r="H19" s="90" t="s">
        <v>598</v>
      </c>
      <c r="I19" s="93">
        <v>1213</v>
      </c>
      <c r="J19" s="93"/>
      <c r="K19" s="73" t="s">
        <v>507</v>
      </c>
    </row>
    <row r="20" spans="1:11" ht="10.9" customHeight="1">
      <c r="A20" s="92">
        <v>1972</v>
      </c>
      <c r="B20" s="94">
        <f t="shared" si="0"/>
        <v>1194</v>
      </c>
      <c r="C20" s="170"/>
      <c r="D20" s="90" t="s">
        <v>598</v>
      </c>
      <c r="E20" s="170"/>
      <c r="F20" s="90" t="s">
        <v>598</v>
      </c>
      <c r="G20" s="90"/>
      <c r="H20" s="90" t="s">
        <v>598</v>
      </c>
      <c r="I20" s="93">
        <v>1194</v>
      </c>
      <c r="J20" s="93"/>
      <c r="K20" s="73" t="s">
        <v>507</v>
      </c>
    </row>
    <row r="21" spans="1:11" ht="10.9" customHeight="1">
      <c r="A21" s="92">
        <v>1973</v>
      </c>
      <c r="B21" s="94">
        <f t="shared" si="0"/>
        <v>1177</v>
      </c>
      <c r="C21" s="170"/>
      <c r="D21" s="90" t="s">
        <v>598</v>
      </c>
      <c r="E21" s="170"/>
      <c r="F21" s="90" t="s">
        <v>598</v>
      </c>
      <c r="G21" s="90"/>
      <c r="H21" s="90" t="s">
        <v>598</v>
      </c>
      <c r="I21" s="93">
        <v>1177</v>
      </c>
      <c r="J21" s="93"/>
      <c r="K21" s="73" t="s">
        <v>507</v>
      </c>
    </row>
    <row r="22" spans="1:11" ht="10.9" customHeight="1">
      <c r="A22" s="92">
        <v>1974</v>
      </c>
      <c r="B22" s="94">
        <f t="shared" si="0"/>
        <v>1197</v>
      </c>
      <c r="C22" s="170"/>
      <c r="D22" s="90" t="s">
        <v>598</v>
      </c>
      <c r="E22" s="170"/>
      <c r="F22" s="90" t="s">
        <v>598</v>
      </c>
      <c r="G22" s="90"/>
      <c r="H22" s="90" t="s">
        <v>598</v>
      </c>
      <c r="I22" s="93">
        <v>1197</v>
      </c>
      <c r="J22" s="93"/>
      <c r="K22" s="73" t="s">
        <v>507</v>
      </c>
    </row>
    <row r="23" spans="1:11" ht="10.9" customHeight="1">
      <c r="A23" s="92">
        <v>1975</v>
      </c>
      <c r="B23" s="94">
        <f t="shared" si="0"/>
        <v>1172</v>
      </c>
      <c r="C23" s="170"/>
      <c r="D23" s="90" t="s">
        <v>598</v>
      </c>
      <c r="E23" s="170"/>
      <c r="F23" s="90" t="s">
        <v>598</v>
      </c>
      <c r="G23" s="90"/>
      <c r="H23" s="90" t="s">
        <v>598</v>
      </c>
      <c r="I23" s="93">
        <v>1172</v>
      </c>
      <c r="J23" s="93"/>
      <c r="K23" s="73" t="s">
        <v>507</v>
      </c>
    </row>
    <row r="24" spans="1:11" ht="10.9" customHeight="1">
      <c r="A24" s="92">
        <v>1976</v>
      </c>
      <c r="B24" s="94">
        <f t="shared" si="0"/>
        <v>1168</v>
      </c>
      <c r="C24" s="170"/>
      <c r="D24" s="90" t="s">
        <v>598</v>
      </c>
      <c r="E24" s="170"/>
      <c r="F24" s="90" t="s">
        <v>598</v>
      </c>
      <c r="G24" s="90"/>
      <c r="H24" s="90" t="s">
        <v>598</v>
      </c>
      <c r="I24" s="93">
        <v>1168</v>
      </c>
      <c r="J24" s="93"/>
      <c r="K24" s="73" t="s">
        <v>507</v>
      </c>
    </row>
    <row r="25" spans="1:11" ht="10.9" customHeight="1">
      <c r="A25" s="92">
        <v>1977</v>
      </c>
      <c r="B25" s="94">
        <f t="shared" si="0"/>
        <v>1031</v>
      </c>
      <c r="C25" s="170"/>
      <c r="D25" s="90" t="s">
        <v>598</v>
      </c>
      <c r="E25" s="170"/>
      <c r="F25" s="90" t="s">
        <v>598</v>
      </c>
      <c r="G25" s="90"/>
      <c r="H25" s="90" t="s">
        <v>598</v>
      </c>
      <c r="I25" s="93">
        <v>1031</v>
      </c>
      <c r="J25" s="93"/>
      <c r="K25" s="73" t="s">
        <v>507</v>
      </c>
    </row>
    <row r="26" spans="1:11" ht="10.9" customHeight="1">
      <c r="A26" s="92">
        <v>1978</v>
      </c>
      <c r="B26" s="94">
        <f t="shared" si="0"/>
        <v>1034</v>
      </c>
      <c r="C26" s="170"/>
      <c r="D26" s="90" t="s">
        <v>598</v>
      </c>
      <c r="E26" s="170"/>
      <c r="F26" s="90" t="s">
        <v>598</v>
      </c>
      <c r="G26" s="90"/>
      <c r="H26" s="90" t="s">
        <v>598</v>
      </c>
      <c r="I26" s="93">
        <v>1034</v>
      </c>
      <c r="J26" s="93"/>
      <c r="K26" s="73" t="s">
        <v>507</v>
      </c>
    </row>
    <row r="27" spans="1:11" ht="10.9" customHeight="1">
      <c r="A27" s="92">
        <v>1979</v>
      </c>
      <c r="B27" s="94">
        <f t="shared" si="0"/>
        <v>926</v>
      </c>
      <c r="C27" s="170"/>
      <c r="D27" s="90" t="s">
        <v>598</v>
      </c>
      <c r="E27" s="170"/>
      <c r="F27" s="90" t="s">
        <v>598</v>
      </c>
      <c r="G27" s="90"/>
      <c r="H27" s="90" t="s">
        <v>598</v>
      </c>
      <c r="I27" s="93">
        <v>926</v>
      </c>
      <c r="J27" s="93"/>
      <c r="K27" s="73" t="s">
        <v>507</v>
      </c>
    </row>
    <row r="28" spans="1:11" ht="10.9" customHeight="1">
      <c r="A28" s="92">
        <v>1980</v>
      </c>
      <c r="B28" s="94">
        <f t="shared" si="0"/>
        <v>848</v>
      </c>
      <c r="C28" s="170"/>
      <c r="D28" s="90" t="s">
        <v>598</v>
      </c>
      <c r="E28" s="170"/>
      <c r="F28" s="90" t="s">
        <v>598</v>
      </c>
      <c r="G28" s="90"/>
      <c r="H28" s="90" t="s">
        <v>598</v>
      </c>
      <c r="I28" s="93">
        <v>848</v>
      </c>
      <c r="J28" s="93"/>
      <c r="K28" s="73" t="s">
        <v>507</v>
      </c>
    </row>
    <row r="29" spans="1:11" ht="10.9" customHeight="1">
      <c r="A29" s="92">
        <v>1981</v>
      </c>
      <c r="B29" s="94">
        <f t="shared" si="0"/>
        <v>784</v>
      </c>
      <c r="C29" s="170"/>
      <c r="D29" s="90" t="s">
        <v>598</v>
      </c>
      <c r="E29" s="170"/>
      <c r="F29" s="90" t="s">
        <v>598</v>
      </c>
      <c r="G29" s="90"/>
      <c r="H29" s="90" t="s">
        <v>598</v>
      </c>
      <c r="I29" s="93">
        <v>784</v>
      </c>
      <c r="J29" s="93"/>
      <c r="K29" s="73" t="s">
        <v>507</v>
      </c>
    </row>
    <row r="30" spans="1:11" ht="10.9" customHeight="1">
      <c r="A30" s="92">
        <v>1982</v>
      </c>
      <c r="B30" s="94">
        <f t="shared" si="0"/>
        <v>758</v>
      </c>
      <c r="C30" s="170"/>
      <c r="D30" s="90" t="s">
        <v>598</v>
      </c>
      <c r="E30" s="170"/>
      <c r="F30" s="90" t="s">
        <v>598</v>
      </c>
      <c r="G30" s="90"/>
      <c r="H30" s="90" t="s">
        <v>598</v>
      </c>
      <c r="I30" s="93">
        <v>758</v>
      </c>
      <c r="J30" s="93"/>
      <c r="K30" s="73" t="s">
        <v>507</v>
      </c>
    </row>
    <row r="31" spans="1:11" ht="10.9" customHeight="1">
      <c r="A31" s="92">
        <v>1983</v>
      </c>
      <c r="B31" s="94">
        <f t="shared" si="0"/>
        <v>779</v>
      </c>
      <c r="C31" s="170"/>
      <c r="D31" s="90" t="s">
        <v>598</v>
      </c>
      <c r="E31" s="170"/>
      <c r="F31" s="90" t="s">
        <v>598</v>
      </c>
      <c r="G31" s="90"/>
      <c r="H31" s="90" t="s">
        <v>598</v>
      </c>
      <c r="I31" s="93">
        <v>779</v>
      </c>
      <c r="J31" s="93"/>
      <c r="K31" s="73" t="s">
        <v>507</v>
      </c>
    </row>
    <row r="32" spans="1:11" ht="10.9" customHeight="1">
      <c r="A32" s="92">
        <v>1984</v>
      </c>
      <c r="B32" s="94">
        <f t="shared" si="0"/>
        <v>801</v>
      </c>
      <c r="C32" s="170"/>
      <c r="D32" s="90" t="s">
        <v>598</v>
      </c>
      <c r="E32" s="170"/>
      <c r="F32" s="90" t="s">
        <v>598</v>
      </c>
      <c r="G32" s="90"/>
      <c r="H32" s="90" t="s">
        <v>598</v>
      </c>
      <c r="I32" s="93">
        <v>801</v>
      </c>
      <c r="J32" s="93"/>
      <c r="K32" s="73" t="s">
        <v>507</v>
      </c>
    </row>
    <row r="33" spans="1:11" ht="10.9" customHeight="1">
      <c r="A33" s="92">
        <v>1985</v>
      </c>
      <c r="B33" s="94">
        <f t="shared" si="0"/>
        <v>808</v>
      </c>
      <c r="C33" s="170"/>
      <c r="D33" s="90" t="s">
        <v>598</v>
      </c>
      <c r="E33" s="170"/>
      <c r="F33" s="90" t="s">
        <v>598</v>
      </c>
      <c r="G33" s="90"/>
      <c r="H33" s="90" t="s">
        <v>598</v>
      </c>
      <c r="I33" s="93">
        <v>808</v>
      </c>
      <c r="J33" s="93"/>
      <c r="K33" s="73" t="s">
        <v>507</v>
      </c>
    </row>
    <row r="34" spans="1:11" ht="10.9" customHeight="1">
      <c r="A34" s="92">
        <v>1986</v>
      </c>
      <c r="B34" s="94">
        <f t="shared" si="0"/>
        <v>844</v>
      </c>
      <c r="C34" s="170"/>
      <c r="D34" s="90" t="s">
        <v>598</v>
      </c>
      <c r="E34" s="170"/>
      <c r="F34" s="90" t="s">
        <v>598</v>
      </c>
      <c r="G34" s="90"/>
      <c r="H34" s="90" t="s">
        <v>598</v>
      </c>
      <c r="I34" s="93">
        <v>844</v>
      </c>
      <c r="J34" s="93"/>
      <c r="K34" s="73" t="s">
        <v>507</v>
      </c>
    </row>
    <row r="35" spans="1:11" ht="10.9" customHeight="1">
      <c r="A35" s="92">
        <v>1987</v>
      </c>
      <c r="B35" s="94">
        <f t="shared" si="0"/>
        <v>787</v>
      </c>
      <c r="C35" s="170"/>
      <c r="D35" s="90" t="s">
        <v>598</v>
      </c>
      <c r="E35" s="170"/>
      <c r="F35" s="90" t="s">
        <v>598</v>
      </c>
      <c r="G35" s="90"/>
      <c r="H35" s="90" t="s">
        <v>598</v>
      </c>
      <c r="I35" s="93">
        <v>787</v>
      </c>
      <c r="J35" s="93"/>
      <c r="K35" s="73" t="s">
        <v>507</v>
      </c>
    </row>
    <row r="36" spans="1:11" ht="10.9" customHeight="1">
      <c r="A36" s="92">
        <v>1988</v>
      </c>
      <c r="B36" s="94">
        <f t="shared" si="0"/>
        <v>813</v>
      </c>
      <c r="C36" s="170"/>
      <c r="D36" s="90" t="s">
        <v>598</v>
      </c>
      <c r="E36" s="170"/>
      <c r="F36" s="90" t="s">
        <v>598</v>
      </c>
      <c r="G36" s="90"/>
      <c r="H36" s="90" t="s">
        <v>598</v>
      </c>
      <c r="I36" s="93">
        <v>813</v>
      </c>
      <c r="J36" s="93"/>
      <c r="K36" s="73" t="s">
        <v>507</v>
      </c>
    </row>
    <row r="37" spans="1:11" ht="10.9" customHeight="1">
      <c r="A37" s="92">
        <v>1989</v>
      </c>
      <c r="B37" s="94">
        <f t="shared" si="0"/>
        <v>904</v>
      </c>
      <c r="C37" s="170"/>
      <c r="D37" s="90" t="s">
        <v>598</v>
      </c>
      <c r="E37" s="170"/>
      <c r="F37" s="90" t="s">
        <v>598</v>
      </c>
      <c r="G37" s="90"/>
      <c r="H37" s="90" t="s">
        <v>598</v>
      </c>
      <c r="I37" s="93">
        <v>904</v>
      </c>
      <c r="J37" s="93"/>
      <c r="K37" s="73" t="s">
        <v>507</v>
      </c>
    </row>
    <row r="38" spans="1:11" ht="10.9" customHeight="1">
      <c r="A38" s="92">
        <v>1990</v>
      </c>
      <c r="B38" s="94">
        <f t="shared" si="0"/>
        <v>772</v>
      </c>
      <c r="C38" s="170"/>
      <c r="D38" s="90" t="s">
        <v>598</v>
      </c>
      <c r="E38" s="170"/>
      <c r="F38" s="90" t="s">
        <v>598</v>
      </c>
      <c r="G38" s="90"/>
      <c r="H38" s="90" t="s">
        <v>598</v>
      </c>
      <c r="I38" s="93">
        <v>772</v>
      </c>
      <c r="J38" s="93"/>
      <c r="K38" s="73" t="s">
        <v>507</v>
      </c>
    </row>
    <row r="39" spans="1:11" ht="10.9" customHeight="1">
      <c r="A39" s="92">
        <v>1991</v>
      </c>
      <c r="B39" s="94">
        <f t="shared" si="0"/>
        <v>745</v>
      </c>
      <c r="C39" s="170"/>
      <c r="D39" s="90" t="s">
        <v>598</v>
      </c>
      <c r="E39" s="170"/>
      <c r="F39" s="90" t="s">
        <v>598</v>
      </c>
      <c r="G39" s="90"/>
      <c r="H39" s="90" t="s">
        <v>598</v>
      </c>
      <c r="I39" s="93">
        <v>745</v>
      </c>
      <c r="J39" s="93"/>
      <c r="K39" s="73" t="s">
        <v>507</v>
      </c>
    </row>
    <row r="40" spans="1:11" ht="10.9" customHeight="1">
      <c r="A40" s="92">
        <v>1992</v>
      </c>
      <c r="B40" s="94">
        <f t="shared" si="0"/>
        <v>759</v>
      </c>
      <c r="C40" s="170"/>
      <c r="D40" s="90" t="s">
        <v>598</v>
      </c>
      <c r="E40" s="170"/>
      <c r="F40" s="90" t="s">
        <v>598</v>
      </c>
      <c r="G40" s="90"/>
      <c r="H40" s="90" t="s">
        <v>598</v>
      </c>
      <c r="I40" s="93">
        <v>759</v>
      </c>
      <c r="J40" s="93"/>
      <c r="K40" s="73" t="s">
        <v>507</v>
      </c>
    </row>
    <row r="41" spans="1:11" ht="10.9" customHeight="1">
      <c r="A41" s="92">
        <v>1993</v>
      </c>
      <c r="B41" s="94">
        <f t="shared" si="0"/>
        <v>632</v>
      </c>
      <c r="C41" s="170"/>
      <c r="D41" s="90" t="s">
        <v>598</v>
      </c>
      <c r="E41" s="170"/>
      <c r="F41" s="90" t="s">
        <v>598</v>
      </c>
      <c r="G41" s="90"/>
      <c r="H41" s="90" t="s">
        <v>598</v>
      </c>
      <c r="I41" s="93">
        <v>632</v>
      </c>
      <c r="J41" s="93"/>
      <c r="K41" s="73" t="s">
        <v>507</v>
      </c>
    </row>
    <row r="42" spans="1:11" ht="10.9" customHeight="1">
      <c r="A42" s="92">
        <v>1994</v>
      </c>
      <c r="B42" s="90" t="s">
        <v>598</v>
      </c>
      <c r="D42" s="73">
        <v>44</v>
      </c>
      <c r="F42" s="90" t="s">
        <v>598</v>
      </c>
      <c r="G42" s="90"/>
      <c r="H42" s="98">
        <f>I42-D42</f>
        <v>545</v>
      </c>
      <c r="I42" s="93">
        <v>589</v>
      </c>
      <c r="J42" s="93"/>
      <c r="K42" s="73" t="s">
        <v>509</v>
      </c>
    </row>
    <row r="43" spans="1:11" ht="10.9" customHeight="1">
      <c r="A43" s="92">
        <v>1995</v>
      </c>
      <c r="B43" s="90" t="s">
        <v>598</v>
      </c>
      <c r="C43" s="172"/>
      <c r="D43" s="98">
        <v>41</v>
      </c>
      <c r="E43" s="172"/>
      <c r="F43" s="90" t="s">
        <v>598</v>
      </c>
      <c r="G43" s="90"/>
      <c r="H43" s="98">
        <f t="shared" ref="H43:H50" si="1">I43-D43</f>
        <v>531</v>
      </c>
      <c r="I43" s="93">
        <v>572</v>
      </c>
      <c r="J43" s="93"/>
      <c r="K43" s="73" t="s">
        <v>509</v>
      </c>
    </row>
    <row r="44" spans="1:11" ht="10.9" customHeight="1">
      <c r="A44" s="92">
        <v>1996</v>
      </c>
      <c r="B44" s="90" t="s">
        <v>598</v>
      </c>
      <c r="C44" s="172"/>
      <c r="D44" s="98">
        <v>29</v>
      </c>
      <c r="E44" s="172"/>
      <c r="F44" s="90" t="s">
        <v>598</v>
      </c>
      <c r="G44" s="90"/>
      <c r="H44" s="98">
        <f t="shared" si="1"/>
        <v>508</v>
      </c>
      <c r="I44" s="93">
        <v>537</v>
      </c>
      <c r="J44" s="93"/>
      <c r="K44" s="73" t="s">
        <v>509</v>
      </c>
    </row>
    <row r="45" spans="1:11" ht="10.9" customHeight="1">
      <c r="A45" s="92">
        <v>1997</v>
      </c>
      <c r="B45" s="90" t="s">
        <v>598</v>
      </c>
      <c r="C45" s="172"/>
      <c r="D45" s="98">
        <v>34</v>
      </c>
      <c r="E45" s="172"/>
      <c r="F45" s="90" t="s">
        <v>598</v>
      </c>
      <c r="G45" s="90"/>
      <c r="H45" s="98">
        <f t="shared" si="1"/>
        <v>507</v>
      </c>
      <c r="I45" s="93">
        <v>541</v>
      </c>
      <c r="J45" s="93"/>
      <c r="K45" s="73" t="s">
        <v>509</v>
      </c>
    </row>
    <row r="46" spans="1:11" ht="10.9" customHeight="1">
      <c r="A46" s="92">
        <v>1998</v>
      </c>
      <c r="B46" s="90" t="s">
        <v>598</v>
      </c>
      <c r="C46" s="172"/>
      <c r="D46" s="98">
        <v>39</v>
      </c>
      <c r="E46" s="172"/>
      <c r="F46" s="90" t="s">
        <v>598</v>
      </c>
      <c r="G46" s="90"/>
      <c r="H46" s="98">
        <f t="shared" si="1"/>
        <v>492</v>
      </c>
      <c r="I46" s="93">
        <v>531</v>
      </c>
      <c r="J46" s="93"/>
      <c r="K46" s="73" t="s">
        <v>509</v>
      </c>
    </row>
    <row r="47" spans="1:11" ht="10.9" customHeight="1">
      <c r="A47" s="92">
        <v>1999</v>
      </c>
      <c r="B47" s="90" t="s">
        <v>598</v>
      </c>
      <c r="C47" s="172"/>
      <c r="D47" s="98">
        <v>44</v>
      </c>
      <c r="E47" s="172"/>
      <c r="F47" s="90" t="s">
        <v>598</v>
      </c>
      <c r="G47" s="90"/>
      <c r="H47" s="98">
        <f t="shared" si="1"/>
        <v>536</v>
      </c>
      <c r="I47" s="93">
        <v>580</v>
      </c>
      <c r="J47" s="93"/>
      <c r="K47" s="73" t="s">
        <v>509</v>
      </c>
    </row>
    <row r="48" spans="1:11" ht="10.9" customHeight="1">
      <c r="A48" s="92">
        <v>2000</v>
      </c>
      <c r="B48" s="90" t="s">
        <v>598</v>
      </c>
      <c r="C48" s="172"/>
      <c r="D48" s="98">
        <v>27</v>
      </c>
      <c r="E48" s="172"/>
      <c r="F48" s="90" t="s">
        <v>598</v>
      </c>
      <c r="G48" s="90"/>
      <c r="H48" s="98">
        <f t="shared" si="1"/>
        <v>564</v>
      </c>
      <c r="I48" s="97">
        <v>591</v>
      </c>
      <c r="J48" s="97"/>
      <c r="K48" s="73" t="s">
        <v>509</v>
      </c>
    </row>
    <row r="49" spans="1:11" ht="10.9" customHeight="1">
      <c r="A49" s="92">
        <v>2001</v>
      </c>
      <c r="B49" s="90" t="s">
        <v>598</v>
      </c>
      <c r="C49" s="172"/>
      <c r="D49" s="98">
        <v>32</v>
      </c>
      <c r="E49" s="172"/>
      <c r="F49" s="90" t="s">
        <v>598</v>
      </c>
      <c r="G49" s="90"/>
      <c r="H49" s="98">
        <f t="shared" si="1"/>
        <v>551</v>
      </c>
      <c r="I49" s="93">
        <v>583</v>
      </c>
      <c r="J49" s="93"/>
      <c r="K49" s="73" t="s">
        <v>509</v>
      </c>
    </row>
    <row r="50" spans="1:11" ht="10.9" customHeight="1">
      <c r="A50" s="91">
        <v>2002</v>
      </c>
      <c r="B50" s="90" t="s">
        <v>598</v>
      </c>
      <c r="C50" s="172"/>
      <c r="D50" s="98">
        <v>28</v>
      </c>
      <c r="E50" s="172"/>
      <c r="F50" s="90" t="s">
        <v>598</v>
      </c>
      <c r="G50" s="90"/>
      <c r="H50" s="98">
        <f t="shared" si="1"/>
        <v>532</v>
      </c>
      <c r="I50" s="61">
        <v>560</v>
      </c>
      <c r="K50" s="73" t="s">
        <v>509</v>
      </c>
    </row>
    <row r="51" spans="1:11" ht="10.9" customHeight="1">
      <c r="A51" s="91">
        <v>2003</v>
      </c>
      <c r="B51" s="90" t="s">
        <v>598</v>
      </c>
      <c r="C51" s="172"/>
      <c r="D51" s="98">
        <v>34</v>
      </c>
      <c r="E51" s="172"/>
      <c r="F51" s="90" t="s">
        <v>598</v>
      </c>
      <c r="G51" s="90"/>
      <c r="H51" s="98">
        <f>I51</f>
        <v>529</v>
      </c>
      <c r="I51" s="95">
        <v>529</v>
      </c>
      <c r="J51" s="95"/>
      <c r="K51" s="73" t="s">
        <v>508</v>
      </c>
    </row>
    <row r="52" spans="1:11" ht="10.9" customHeight="1">
      <c r="A52" s="91">
        <v>2004</v>
      </c>
      <c r="B52" s="90" t="s">
        <v>598</v>
      </c>
      <c r="C52" s="172"/>
      <c r="D52" s="98">
        <v>29</v>
      </c>
      <c r="E52" s="172"/>
      <c r="F52" s="90" t="s">
        <v>598</v>
      </c>
      <c r="G52" s="90"/>
      <c r="H52" s="98">
        <f t="shared" ref="H52:H57" si="2">I52</f>
        <v>480</v>
      </c>
      <c r="I52" s="95">
        <v>480</v>
      </c>
      <c r="J52" s="95"/>
      <c r="K52" s="73" t="s">
        <v>508</v>
      </c>
    </row>
    <row r="53" spans="1:11" ht="10.9" customHeight="1">
      <c r="A53" s="91">
        <v>2005</v>
      </c>
      <c r="B53" s="90" t="s">
        <v>598</v>
      </c>
      <c r="C53" s="172"/>
      <c r="D53" s="98">
        <v>36</v>
      </c>
      <c r="E53" s="172"/>
      <c r="F53" s="90" t="s">
        <v>598</v>
      </c>
      <c r="G53" s="90"/>
      <c r="H53" s="98">
        <f t="shared" si="2"/>
        <v>440</v>
      </c>
      <c r="I53" s="61">
        <v>440</v>
      </c>
      <c r="K53" s="73" t="s">
        <v>508</v>
      </c>
    </row>
    <row r="54" spans="1:11" ht="10.9" customHeight="1">
      <c r="A54" s="91">
        <v>2006</v>
      </c>
      <c r="B54" s="90" t="s">
        <v>598</v>
      </c>
      <c r="C54" s="172"/>
      <c r="D54" s="98">
        <v>28</v>
      </c>
      <c r="E54" s="172"/>
      <c r="F54" s="90" t="s">
        <v>598</v>
      </c>
      <c r="G54" s="90"/>
      <c r="H54" s="98">
        <f t="shared" si="2"/>
        <v>445</v>
      </c>
      <c r="I54" s="61">
        <v>445</v>
      </c>
      <c r="K54" s="73" t="s">
        <v>508</v>
      </c>
    </row>
    <row r="55" spans="1:11" ht="10.9" customHeight="1">
      <c r="A55" s="91">
        <v>2007</v>
      </c>
      <c r="B55" s="90" t="s">
        <v>598</v>
      </c>
      <c r="D55" s="73">
        <v>41</v>
      </c>
      <c r="F55" s="90" t="s">
        <v>598</v>
      </c>
      <c r="G55" s="90"/>
      <c r="H55" s="98">
        <f t="shared" si="2"/>
        <v>471</v>
      </c>
      <c r="I55" s="61">
        <v>471</v>
      </c>
      <c r="K55" s="73" t="s">
        <v>508</v>
      </c>
    </row>
    <row r="56" spans="1:11" ht="10.9" customHeight="1">
      <c r="A56" s="91">
        <v>2008</v>
      </c>
      <c r="B56" s="90" t="s">
        <v>598</v>
      </c>
      <c r="D56" s="73">
        <v>35</v>
      </c>
      <c r="F56" s="90" t="s">
        <v>598</v>
      </c>
      <c r="G56" s="90"/>
      <c r="H56" s="98">
        <f t="shared" si="2"/>
        <v>397</v>
      </c>
      <c r="I56" s="61">
        <v>397</v>
      </c>
      <c r="K56" s="73" t="s">
        <v>508</v>
      </c>
    </row>
    <row r="57" spans="1:11" ht="10.9" customHeight="1">
      <c r="A57" s="91">
        <v>2009</v>
      </c>
      <c r="B57" s="90" t="s">
        <v>598</v>
      </c>
      <c r="D57" s="73">
        <v>39</v>
      </c>
      <c r="F57" s="90" t="s">
        <v>598</v>
      </c>
      <c r="G57" s="90"/>
      <c r="H57" s="98">
        <f t="shared" si="2"/>
        <v>358</v>
      </c>
      <c r="I57" s="61">
        <v>358</v>
      </c>
      <c r="K57" s="73" t="s">
        <v>508</v>
      </c>
    </row>
    <row r="58" spans="1:11" ht="10.9" customHeight="1">
      <c r="A58" s="91">
        <v>2010</v>
      </c>
      <c r="B58" s="90">
        <v>266</v>
      </c>
      <c r="D58" s="104">
        <v>40</v>
      </c>
      <c r="F58" s="90">
        <v>17</v>
      </c>
      <c r="G58" s="90"/>
      <c r="H58" s="73">
        <f>B58+F58</f>
        <v>283</v>
      </c>
      <c r="I58" s="105">
        <v>266</v>
      </c>
      <c r="J58" s="105"/>
      <c r="K58" s="73" t="s">
        <v>507</v>
      </c>
    </row>
    <row r="59" spans="1:11" ht="10.9" customHeight="1">
      <c r="A59" s="91">
        <v>2011</v>
      </c>
      <c r="B59" s="90">
        <v>319</v>
      </c>
      <c r="D59" s="104">
        <v>33</v>
      </c>
      <c r="F59" s="90">
        <v>23</v>
      </c>
      <c r="G59" s="90"/>
      <c r="H59" s="73">
        <f>B59+F59</f>
        <v>342</v>
      </c>
      <c r="I59" s="105">
        <v>319</v>
      </c>
      <c r="J59" s="105"/>
      <c r="K59" s="73" t="s">
        <v>507</v>
      </c>
    </row>
    <row r="60" spans="1:11" ht="10.9" customHeight="1">
      <c r="A60" s="91">
        <v>2012</v>
      </c>
      <c r="B60" s="90">
        <v>285</v>
      </c>
      <c r="C60" s="145" t="s">
        <v>553</v>
      </c>
      <c r="D60" s="104">
        <v>55</v>
      </c>
      <c r="E60" s="145" t="s">
        <v>553</v>
      </c>
      <c r="F60" s="90">
        <v>36</v>
      </c>
      <c r="G60" s="90"/>
      <c r="H60" s="73">
        <f>B60+F60</f>
        <v>321</v>
      </c>
      <c r="I60" s="105">
        <f>B60</f>
        <v>285</v>
      </c>
      <c r="J60" s="105"/>
      <c r="K60" s="73" t="s">
        <v>507</v>
      </c>
    </row>
    <row r="61" spans="1:11" ht="10.9" customHeight="1">
      <c r="A61" s="91">
        <v>2013</v>
      </c>
      <c r="B61" s="90">
        <v>260</v>
      </c>
      <c r="C61" s="145"/>
      <c r="D61" s="104">
        <v>24</v>
      </c>
      <c r="E61" s="145"/>
      <c r="F61" s="90">
        <v>28</v>
      </c>
      <c r="G61" s="90"/>
      <c r="H61" s="73">
        <f>B61+F61</f>
        <v>288</v>
      </c>
      <c r="I61" s="105">
        <f>B61</f>
        <v>260</v>
      </c>
      <c r="J61" s="105"/>
      <c r="K61" s="73" t="s">
        <v>507</v>
      </c>
    </row>
    <row r="62" spans="1:11" ht="10.9" customHeight="1">
      <c r="A62" s="91">
        <v>2014</v>
      </c>
      <c r="B62" s="90">
        <v>270</v>
      </c>
      <c r="C62" s="145"/>
      <c r="D62" s="104">
        <v>31</v>
      </c>
      <c r="E62" s="145"/>
      <c r="F62" s="90">
        <v>25</v>
      </c>
      <c r="G62" s="90"/>
      <c r="H62" s="73">
        <f>B62+F62</f>
        <v>295</v>
      </c>
      <c r="I62" s="105">
        <f>B62</f>
        <v>270</v>
      </c>
      <c r="J62" s="105"/>
      <c r="K62" s="73" t="s">
        <v>507</v>
      </c>
    </row>
    <row r="63" spans="1:11" ht="10.9" customHeight="1">
      <c r="A63" s="91">
        <v>2015</v>
      </c>
      <c r="B63" s="90">
        <v>259</v>
      </c>
      <c r="C63" s="145"/>
      <c r="D63" s="104">
        <v>25</v>
      </c>
      <c r="E63" s="145"/>
      <c r="F63" s="90">
        <v>23</v>
      </c>
      <c r="G63" s="90"/>
      <c r="H63" s="73">
        <v>282</v>
      </c>
      <c r="I63" s="105">
        <v>259</v>
      </c>
      <c r="J63" s="105"/>
      <c r="K63" s="73" t="s">
        <v>507</v>
      </c>
    </row>
    <row r="64" spans="1:11" ht="10.9" customHeight="1">
      <c r="A64" s="91">
        <v>2016</v>
      </c>
      <c r="B64" s="90">
        <v>270</v>
      </c>
      <c r="C64" s="145"/>
      <c r="D64" s="104">
        <v>23</v>
      </c>
      <c r="E64" s="145"/>
      <c r="F64" s="90">
        <v>31</v>
      </c>
      <c r="G64" s="90"/>
      <c r="H64" s="73">
        <f t="shared" ref="H64:H69" si="3">B64+F64</f>
        <v>301</v>
      </c>
      <c r="I64" s="105">
        <f t="shared" ref="I64:I69" si="4">B64</f>
        <v>270</v>
      </c>
      <c r="J64" s="105"/>
      <c r="K64" s="73" t="s">
        <v>507</v>
      </c>
    </row>
    <row r="65" spans="1:11" ht="10.9" customHeight="1">
      <c r="A65" s="91">
        <v>2017</v>
      </c>
      <c r="B65" s="90">
        <v>252</v>
      </c>
      <c r="C65" s="145" t="s">
        <v>553</v>
      </c>
      <c r="D65" s="104">
        <v>26</v>
      </c>
      <c r="E65" s="145"/>
      <c r="F65" s="90">
        <v>29</v>
      </c>
      <c r="G65" s="90"/>
      <c r="H65" s="73">
        <f t="shared" si="3"/>
        <v>281</v>
      </c>
      <c r="I65" s="105">
        <f t="shared" si="4"/>
        <v>252</v>
      </c>
      <c r="J65" s="105"/>
      <c r="K65" s="73" t="s">
        <v>507</v>
      </c>
    </row>
    <row r="66" spans="1:11" ht="10.9" customHeight="1">
      <c r="A66" s="91">
        <v>2018</v>
      </c>
      <c r="B66" s="90">
        <v>324</v>
      </c>
      <c r="C66" s="145"/>
      <c r="D66" s="104">
        <v>24</v>
      </c>
      <c r="E66" s="145"/>
      <c r="F66" s="90">
        <v>35</v>
      </c>
      <c r="G66" s="90"/>
      <c r="H66" s="73">
        <f t="shared" si="3"/>
        <v>359</v>
      </c>
      <c r="I66" s="105">
        <f t="shared" si="4"/>
        <v>324</v>
      </c>
      <c r="J66" s="105"/>
      <c r="K66" s="73" t="s">
        <v>507</v>
      </c>
    </row>
    <row r="67" spans="1:11" ht="10.9" customHeight="1">
      <c r="A67" s="91">
        <v>2019</v>
      </c>
      <c r="B67" s="90">
        <v>221</v>
      </c>
      <c r="C67" s="145"/>
      <c r="D67" s="104">
        <v>26</v>
      </c>
      <c r="E67" s="145"/>
      <c r="F67" s="90">
        <v>36</v>
      </c>
      <c r="G67" s="90"/>
      <c r="H67" s="73">
        <f t="shared" si="3"/>
        <v>257</v>
      </c>
      <c r="I67" s="105">
        <f t="shared" si="4"/>
        <v>221</v>
      </c>
      <c r="J67" s="105"/>
      <c r="K67" s="73" t="s">
        <v>507</v>
      </c>
    </row>
    <row r="68" spans="1:11" ht="10.9" customHeight="1">
      <c r="A68" s="91">
        <v>2020</v>
      </c>
      <c r="B68" s="90">
        <v>204</v>
      </c>
      <c r="C68" s="145"/>
      <c r="D68" s="104">
        <v>28</v>
      </c>
      <c r="E68" s="145"/>
      <c r="F68" s="90">
        <v>23</v>
      </c>
      <c r="G68" s="90"/>
      <c r="H68" s="73">
        <f t="shared" si="3"/>
        <v>227</v>
      </c>
      <c r="I68" s="105">
        <f t="shared" si="4"/>
        <v>204</v>
      </c>
      <c r="J68" s="105"/>
      <c r="K68" s="73" t="s">
        <v>507</v>
      </c>
    </row>
    <row r="69" spans="1:11" ht="10.9" customHeight="1">
      <c r="A69" s="91">
        <v>2021</v>
      </c>
      <c r="B69" s="90">
        <v>210</v>
      </c>
      <c r="C69" s="145"/>
      <c r="D69" s="104">
        <v>23</v>
      </c>
      <c r="E69" s="145"/>
      <c r="F69" s="90">
        <v>26</v>
      </c>
      <c r="G69" s="90"/>
      <c r="H69" s="73">
        <f t="shared" si="3"/>
        <v>236</v>
      </c>
      <c r="I69" s="105">
        <f t="shared" si="4"/>
        <v>210</v>
      </c>
      <c r="J69" s="105"/>
      <c r="K69" s="73" t="s">
        <v>507</v>
      </c>
    </row>
    <row r="70" spans="1:11" ht="10.9" customHeight="1">
      <c r="A70" s="204">
        <v>2022</v>
      </c>
      <c r="B70" s="205">
        <v>227</v>
      </c>
      <c r="C70" s="144"/>
      <c r="D70" s="206">
        <v>25</v>
      </c>
      <c r="E70" s="144"/>
      <c r="F70" s="205">
        <v>36</v>
      </c>
      <c r="G70" s="205"/>
      <c r="H70" s="152">
        <f>B70+F70</f>
        <v>263</v>
      </c>
      <c r="I70" s="207">
        <f t="shared" ref="I70" si="5">B70</f>
        <v>227</v>
      </c>
      <c r="J70" s="207"/>
      <c r="K70" s="152" t="s">
        <v>507</v>
      </c>
    </row>
    <row r="71" spans="1:11" ht="10.9" customHeight="1">
      <c r="A71" s="410" t="s">
        <v>656</v>
      </c>
      <c r="B71" s="411"/>
      <c r="C71" s="411"/>
      <c r="D71" s="411"/>
      <c r="E71" s="411"/>
      <c r="F71" s="411"/>
      <c r="G71" s="411"/>
      <c r="H71" s="411"/>
      <c r="I71" s="411"/>
      <c r="J71" s="411"/>
      <c r="K71" s="411"/>
    </row>
    <row r="72" spans="1:11" ht="10.5" customHeight="1">
      <c r="A72" s="91"/>
      <c r="B72" s="208"/>
      <c r="E72" s="170"/>
      <c r="H72" s="105"/>
      <c r="I72" s="73"/>
      <c r="J72" s="73"/>
    </row>
  </sheetData>
  <mergeCells count="1">
    <mergeCell ref="A71:K71"/>
  </mergeCells>
  <pageMargins left="0.74803149606299213" right="0.74803149606299213" top="0.98425196850393704" bottom="0.98425196850393704"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4"/>
  <sheetViews>
    <sheetView showGridLines="0" zoomScaleNormal="100" zoomScaleSheetLayoutView="100" workbookViewId="0">
      <pane ySplit="13" topLeftCell="A14" activePane="bottomLeft" state="frozen"/>
      <selection activeCell="A16" sqref="A16:XFD16"/>
      <selection pane="bottomLeft"/>
    </sheetView>
  </sheetViews>
  <sheetFormatPr defaultColWidth="9.140625" defaultRowHeight="11.25" customHeight="1"/>
  <cols>
    <col min="1" max="1" width="22.42578125" style="73" customWidth="1"/>
    <col min="2" max="2" width="6.85546875" style="73" customWidth="1"/>
    <col min="3" max="3" width="11.42578125" style="73" customWidth="1"/>
    <col min="4" max="4" width="14" style="73" customWidth="1"/>
    <col min="5" max="5" width="6.85546875" style="73" customWidth="1"/>
    <col min="6" max="9" width="9.28515625" style="73" customWidth="1"/>
    <col min="10" max="10" width="8.5703125" style="73" customWidth="1"/>
    <col min="11" max="11" width="7.28515625" style="73" customWidth="1"/>
    <col min="12" max="12" width="9" style="73" customWidth="1"/>
    <col min="13" max="13" width="10.7109375" style="73" customWidth="1"/>
    <col min="14" max="16384" width="9.140625" style="73"/>
  </cols>
  <sheetData>
    <row r="1" spans="1:18" ht="11.25" customHeight="1">
      <c r="A1" s="61" t="s">
        <v>576</v>
      </c>
      <c r="B1" s="61"/>
      <c r="C1" s="61"/>
      <c r="D1" s="61"/>
      <c r="E1" s="61"/>
      <c r="F1" s="61"/>
      <c r="G1" s="61"/>
      <c r="H1" s="61"/>
      <c r="I1" s="61"/>
      <c r="J1" s="61"/>
      <c r="K1" s="61"/>
      <c r="L1" s="61"/>
      <c r="M1" s="61"/>
    </row>
    <row r="2" spans="1:18" ht="11.25" customHeight="1">
      <c r="A2" s="61" t="s">
        <v>687</v>
      </c>
      <c r="B2" s="61"/>
      <c r="C2" s="61"/>
      <c r="D2" s="61"/>
      <c r="E2" s="61"/>
      <c r="F2" s="61"/>
      <c r="G2" s="61"/>
      <c r="H2" s="61"/>
      <c r="I2" s="61"/>
      <c r="J2" s="61"/>
      <c r="K2" s="61"/>
      <c r="L2" s="61"/>
      <c r="M2" s="61"/>
    </row>
    <row r="3" spans="1:18" ht="11.25" customHeight="1">
      <c r="A3" s="62" t="s">
        <v>575</v>
      </c>
      <c r="B3" s="61"/>
      <c r="C3" s="61"/>
      <c r="D3" s="61"/>
      <c r="E3" s="61"/>
      <c r="F3" s="61"/>
      <c r="G3" s="61"/>
      <c r="H3" s="61"/>
      <c r="I3" s="61"/>
      <c r="J3" s="61"/>
      <c r="K3" s="61"/>
      <c r="L3" s="61"/>
      <c r="M3" s="61"/>
    </row>
    <row r="4" spans="1:18" ht="11.25" customHeight="1">
      <c r="A4" s="62" t="s">
        <v>688</v>
      </c>
      <c r="B4" s="61"/>
      <c r="C4" s="61"/>
      <c r="D4" s="61"/>
      <c r="E4" s="61"/>
      <c r="F4" s="61"/>
      <c r="G4" s="61"/>
      <c r="H4" s="61"/>
      <c r="I4" s="61"/>
      <c r="J4" s="61"/>
      <c r="K4" s="61"/>
      <c r="L4" s="61"/>
      <c r="M4" s="61"/>
    </row>
    <row r="5" spans="1:18" ht="11.25" customHeight="1">
      <c r="A5" s="72"/>
      <c r="B5" s="66"/>
      <c r="C5" s="66"/>
      <c r="D5" s="66"/>
      <c r="E5" s="66"/>
      <c r="F5" s="66"/>
      <c r="G5" s="66"/>
      <c r="H5" s="66"/>
      <c r="I5" s="66"/>
      <c r="J5" s="66"/>
      <c r="K5" s="66"/>
      <c r="L5" s="66"/>
      <c r="M5" s="66"/>
    </row>
    <row r="6" spans="1:18" ht="11.25" customHeight="1">
      <c r="A6" s="61" t="s">
        <v>20</v>
      </c>
      <c r="B6" s="61" t="s">
        <v>113</v>
      </c>
      <c r="C6" s="61"/>
      <c r="D6" s="61"/>
      <c r="E6" s="61" t="s">
        <v>194</v>
      </c>
      <c r="F6" s="61"/>
      <c r="G6" s="61"/>
      <c r="H6" s="61"/>
      <c r="I6" s="61"/>
      <c r="J6" s="61"/>
      <c r="K6" s="61"/>
      <c r="L6" s="61"/>
      <c r="M6" s="61"/>
    </row>
    <row r="7" spans="1:18" ht="11.25" customHeight="1">
      <c r="A7" s="62" t="s">
        <v>87</v>
      </c>
      <c r="B7" s="72" t="s">
        <v>114</v>
      </c>
      <c r="C7" s="66"/>
      <c r="D7" s="66"/>
      <c r="E7" s="72" t="s">
        <v>195</v>
      </c>
      <c r="F7" s="66"/>
      <c r="G7" s="66"/>
      <c r="H7" s="66"/>
      <c r="I7" s="66"/>
      <c r="J7" s="66"/>
      <c r="K7" s="66"/>
      <c r="L7" s="66"/>
      <c r="M7" s="66"/>
    </row>
    <row r="8" spans="1:18" ht="11.25" customHeight="1">
      <c r="B8" s="61" t="s">
        <v>144</v>
      </c>
      <c r="C8" s="61" t="s">
        <v>225</v>
      </c>
      <c r="D8" s="61"/>
      <c r="E8" s="61" t="s">
        <v>144</v>
      </c>
      <c r="F8" s="61" t="s">
        <v>224</v>
      </c>
      <c r="G8" s="61"/>
      <c r="H8" s="61"/>
      <c r="I8" s="61"/>
      <c r="J8" s="61"/>
      <c r="K8" s="61"/>
      <c r="L8" s="61"/>
      <c r="M8" s="61"/>
    </row>
    <row r="9" spans="1:18" ht="11.25" customHeight="1">
      <c r="B9" s="62" t="s">
        <v>93</v>
      </c>
      <c r="C9" s="72" t="s">
        <v>196</v>
      </c>
      <c r="D9" s="66"/>
      <c r="E9" s="62" t="s">
        <v>93</v>
      </c>
      <c r="F9" s="72" t="s">
        <v>197</v>
      </c>
      <c r="G9" s="66"/>
      <c r="H9" s="66"/>
      <c r="I9" s="66"/>
      <c r="J9" s="66"/>
      <c r="K9" s="66"/>
      <c r="L9" s="66"/>
      <c r="M9" s="66"/>
    </row>
    <row r="10" spans="1:18" ht="11.25" customHeight="1">
      <c r="A10" s="61"/>
      <c r="B10" s="61"/>
      <c r="C10" s="61" t="s">
        <v>209</v>
      </c>
      <c r="D10" s="61" t="s">
        <v>198</v>
      </c>
      <c r="E10" s="61"/>
      <c r="F10" s="61" t="s">
        <v>11</v>
      </c>
      <c r="G10" s="61"/>
      <c r="I10" s="61"/>
      <c r="J10" s="61" t="s">
        <v>56</v>
      </c>
      <c r="K10" s="61"/>
      <c r="L10" s="61"/>
      <c r="M10" s="61"/>
    </row>
    <row r="11" spans="1:18" ht="11.25" customHeight="1">
      <c r="A11" s="61"/>
      <c r="B11" s="61"/>
      <c r="C11" s="62" t="s">
        <v>203</v>
      </c>
      <c r="D11" s="72" t="s">
        <v>200</v>
      </c>
      <c r="E11" s="61"/>
      <c r="F11" s="72" t="s">
        <v>201</v>
      </c>
      <c r="G11" s="66"/>
      <c r="H11" s="152"/>
      <c r="I11" s="66"/>
      <c r="J11" s="72" t="s">
        <v>57</v>
      </c>
      <c r="K11" s="66"/>
      <c r="L11" s="66"/>
      <c r="M11" s="66"/>
    </row>
    <row r="12" spans="1:18" ht="11.25" customHeight="1">
      <c r="A12" s="61"/>
      <c r="B12" s="61"/>
      <c r="C12" s="61"/>
      <c r="D12" s="61" t="s">
        <v>204</v>
      </c>
      <c r="E12" s="61"/>
      <c r="F12" s="105" t="s">
        <v>144</v>
      </c>
      <c r="G12" s="105" t="s">
        <v>145</v>
      </c>
      <c r="H12" s="105" t="s">
        <v>146</v>
      </c>
      <c r="I12" s="105" t="s">
        <v>111</v>
      </c>
      <c r="J12" s="105" t="s">
        <v>144</v>
      </c>
      <c r="K12" s="105" t="s">
        <v>145</v>
      </c>
      <c r="L12" s="105" t="s">
        <v>146</v>
      </c>
      <c r="M12" s="105" t="s">
        <v>111</v>
      </c>
    </row>
    <row r="13" spans="1:18" ht="11.25" customHeight="1">
      <c r="A13" s="66"/>
      <c r="B13" s="66"/>
      <c r="C13" s="66"/>
      <c r="D13" s="72" t="s">
        <v>135</v>
      </c>
      <c r="E13" s="66"/>
      <c r="F13" s="245" t="s">
        <v>93</v>
      </c>
      <c r="G13" s="245" t="s">
        <v>145</v>
      </c>
      <c r="H13" s="245" t="s">
        <v>58</v>
      </c>
      <c r="I13" s="245" t="s">
        <v>112</v>
      </c>
      <c r="J13" s="245" t="s">
        <v>93</v>
      </c>
      <c r="K13" s="245" t="s">
        <v>145</v>
      </c>
      <c r="L13" s="245" t="s">
        <v>58</v>
      </c>
      <c r="M13" s="245" t="s">
        <v>112</v>
      </c>
    </row>
    <row r="14" spans="1:18" s="61" customFormat="1" ht="11.25" customHeight="1">
      <c r="B14" s="95"/>
      <c r="C14" s="95"/>
      <c r="D14" s="95"/>
      <c r="E14" s="95"/>
      <c r="F14" s="95"/>
      <c r="G14" s="95"/>
      <c r="H14" s="95"/>
      <c r="I14" s="95"/>
      <c r="J14" s="95"/>
      <c r="K14" s="95"/>
      <c r="L14" s="95"/>
      <c r="M14" s="95"/>
    </row>
    <row r="15" spans="1:18" s="61" customFormat="1" ht="11.25" customHeight="1">
      <c r="A15" s="61" t="s">
        <v>158</v>
      </c>
      <c r="B15" s="95">
        <v>1879</v>
      </c>
      <c r="C15" s="95">
        <v>208</v>
      </c>
      <c r="D15" s="95">
        <v>1671</v>
      </c>
      <c r="E15" s="95">
        <v>2118</v>
      </c>
      <c r="F15" s="95">
        <v>227</v>
      </c>
      <c r="G15" s="95">
        <v>171</v>
      </c>
      <c r="H15" s="95">
        <v>56</v>
      </c>
      <c r="I15" s="21" t="s">
        <v>657</v>
      </c>
      <c r="J15" s="95">
        <v>1891</v>
      </c>
      <c r="K15" s="95">
        <v>1200</v>
      </c>
      <c r="L15" s="95">
        <v>685</v>
      </c>
      <c r="M15" s="95">
        <v>6</v>
      </c>
      <c r="O15" s="181"/>
      <c r="P15" s="181"/>
      <c r="Q15" s="181"/>
      <c r="R15" s="181"/>
    </row>
    <row r="16" spans="1:18" ht="11.25" customHeight="1">
      <c r="A16" s="61"/>
      <c r="B16" s="98" t="s">
        <v>657</v>
      </c>
      <c r="C16" s="98" t="s">
        <v>657</v>
      </c>
      <c r="D16" s="98" t="s">
        <v>657</v>
      </c>
      <c r="E16" s="98" t="s">
        <v>657</v>
      </c>
      <c r="F16" s="98" t="s">
        <v>657</v>
      </c>
      <c r="G16" s="98" t="s">
        <v>657</v>
      </c>
      <c r="H16" s="98" t="s">
        <v>657</v>
      </c>
      <c r="I16" s="98" t="s">
        <v>657</v>
      </c>
      <c r="J16" s="98" t="s">
        <v>657</v>
      </c>
      <c r="K16" s="98" t="s">
        <v>657</v>
      </c>
      <c r="L16" s="98" t="s">
        <v>657</v>
      </c>
      <c r="M16" s="98" t="s">
        <v>657</v>
      </c>
      <c r="O16" s="181"/>
      <c r="P16" s="181"/>
      <c r="Q16" s="181"/>
      <c r="R16" s="181"/>
    </row>
    <row r="17" spans="1:18" ht="11.25" customHeight="1">
      <c r="A17" s="73" t="s">
        <v>159</v>
      </c>
      <c r="B17" s="249">
        <v>335</v>
      </c>
      <c r="C17" s="249">
        <v>17</v>
      </c>
      <c r="D17" s="249">
        <v>318</v>
      </c>
      <c r="E17" s="249">
        <v>363</v>
      </c>
      <c r="F17" s="249">
        <v>17</v>
      </c>
      <c r="G17" s="249">
        <v>11</v>
      </c>
      <c r="H17" s="249">
        <v>6</v>
      </c>
      <c r="I17" s="21" t="s">
        <v>599</v>
      </c>
      <c r="J17" s="249">
        <v>346</v>
      </c>
      <c r="K17" s="249">
        <v>226</v>
      </c>
      <c r="L17" s="249">
        <v>119</v>
      </c>
      <c r="M17" s="249">
        <v>1</v>
      </c>
      <c r="O17" s="181"/>
      <c r="P17" s="181"/>
      <c r="Q17" s="181"/>
      <c r="R17" s="181"/>
    </row>
    <row r="18" spans="1:18" s="96" customFormat="1" ht="11.25" customHeight="1">
      <c r="A18" s="96" t="s">
        <v>226</v>
      </c>
      <c r="B18" s="319">
        <v>119</v>
      </c>
      <c r="C18" s="319">
        <v>7</v>
      </c>
      <c r="D18" s="319">
        <v>112</v>
      </c>
      <c r="E18" s="319">
        <v>126</v>
      </c>
      <c r="F18" s="319">
        <v>7</v>
      </c>
      <c r="G18" s="319">
        <v>5</v>
      </c>
      <c r="H18" s="319">
        <v>2</v>
      </c>
      <c r="I18" s="21" t="s">
        <v>599</v>
      </c>
      <c r="J18" s="319">
        <v>119</v>
      </c>
      <c r="K18" s="319">
        <v>69</v>
      </c>
      <c r="L18" s="319">
        <v>50</v>
      </c>
      <c r="M18" s="21" t="s">
        <v>599</v>
      </c>
      <c r="O18" s="181"/>
      <c r="P18" s="181"/>
      <c r="Q18" s="181"/>
      <c r="R18" s="181"/>
    </row>
    <row r="19" spans="1:18" ht="11.25" customHeight="1">
      <c r="A19" s="73" t="s">
        <v>160</v>
      </c>
      <c r="B19" s="249">
        <v>63</v>
      </c>
      <c r="C19" s="249">
        <v>6</v>
      </c>
      <c r="D19" s="249">
        <v>57</v>
      </c>
      <c r="E19" s="249">
        <v>72</v>
      </c>
      <c r="F19" s="249">
        <v>6</v>
      </c>
      <c r="G19" s="249">
        <v>5</v>
      </c>
      <c r="H19" s="249">
        <v>1</v>
      </c>
      <c r="I19" s="21" t="s">
        <v>599</v>
      </c>
      <c r="J19" s="249">
        <v>66</v>
      </c>
      <c r="K19" s="249">
        <v>45</v>
      </c>
      <c r="L19" s="249">
        <v>20</v>
      </c>
      <c r="M19" s="21">
        <v>1</v>
      </c>
      <c r="O19" s="181"/>
      <c r="P19" s="181"/>
      <c r="Q19" s="181"/>
      <c r="R19" s="181"/>
    </row>
    <row r="20" spans="1:18" ht="11.25" customHeight="1">
      <c r="A20" s="73" t="s">
        <v>161</v>
      </c>
      <c r="B20" s="249">
        <v>61</v>
      </c>
      <c r="C20" s="249">
        <v>9</v>
      </c>
      <c r="D20" s="249">
        <v>52</v>
      </c>
      <c r="E20" s="249">
        <v>74</v>
      </c>
      <c r="F20" s="249">
        <v>11</v>
      </c>
      <c r="G20" s="249">
        <v>11</v>
      </c>
      <c r="H20" s="21" t="s">
        <v>599</v>
      </c>
      <c r="I20" s="21" t="s">
        <v>599</v>
      </c>
      <c r="J20" s="249">
        <v>63</v>
      </c>
      <c r="K20" s="249">
        <v>42</v>
      </c>
      <c r="L20" s="249">
        <v>21</v>
      </c>
      <c r="M20" s="21" t="s">
        <v>599</v>
      </c>
      <c r="O20" s="181"/>
      <c r="P20" s="181"/>
      <c r="Q20" s="181"/>
      <c r="R20" s="181"/>
    </row>
    <row r="21" spans="1:18" ht="11.25" customHeight="1">
      <c r="A21" s="73" t="s">
        <v>162</v>
      </c>
      <c r="B21" s="249">
        <v>59</v>
      </c>
      <c r="C21" s="249">
        <v>13</v>
      </c>
      <c r="D21" s="249">
        <v>46</v>
      </c>
      <c r="E21" s="249">
        <v>73</v>
      </c>
      <c r="F21" s="249">
        <v>13</v>
      </c>
      <c r="G21" s="249">
        <v>9</v>
      </c>
      <c r="H21" s="249">
        <v>4</v>
      </c>
      <c r="I21" s="21" t="s">
        <v>599</v>
      </c>
      <c r="J21" s="249">
        <v>60</v>
      </c>
      <c r="K21" s="249">
        <v>43</v>
      </c>
      <c r="L21" s="249">
        <v>17</v>
      </c>
      <c r="M21" s="21" t="s">
        <v>599</v>
      </c>
      <c r="O21" s="181"/>
      <c r="P21" s="181"/>
      <c r="Q21" s="181"/>
      <c r="R21" s="181"/>
    </row>
    <row r="22" spans="1:18" ht="11.25" customHeight="1">
      <c r="B22" s="249" t="s">
        <v>657</v>
      </c>
      <c r="C22" s="249" t="s">
        <v>657</v>
      </c>
      <c r="D22" s="249" t="s">
        <v>657</v>
      </c>
      <c r="E22" s="249" t="s">
        <v>657</v>
      </c>
      <c r="F22" s="249" t="s">
        <v>657</v>
      </c>
      <c r="G22" s="249" t="s">
        <v>657</v>
      </c>
      <c r="H22" s="249" t="s">
        <v>657</v>
      </c>
      <c r="I22" s="249" t="s">
        <v>657</v>
      </c>
      <c r="J22" s="249" t="s">
        <v>657</v>
      </c>
      <c r="K22" s="249" t="s">
        <v>657</v>
      </c>
      <c r="L22" s="249" t="s">
        <v>657</v>
      </c>
      <c r="M22" s="249" t="s">
        <v>657</v>
      </c>
      <c r="O22" s="181"/>
      <c r="P22" s="181"/>
      <c r="Q22" s="181"/>
      <c r="R22" s="181"/>
    </row>
    <row r="23" spans="1:18" ht="11.25" customHeight="1">
      <c r="A23" s="73" t="s">
        <v>163</v>
      </c>
      <c r="B23" s="249">
        <v>70</v>
      </c>
      <c r="C23" s="249">
        <v>12</v>
      </c>
      <c r="D23" s="249">
        <v>58</v>
      </c>
      <c r="E23" s="249">
        <v>81</v>
      </c>
      <c r="F23" s="249">
        <v>13</v>
      </c>
      <c r="G23" s="249">
        <v>12</v>
      </c>
      <c r="H23" s="249">
        <v>1</v>
      </c>
      <c r="I23" s="21" t="s">
        <v>599</v>
      </c>
      <c r="J23" s="249">
        <v>68</v>
      </c>
      <c r="K23" s="249">
        <v>44</v>
      </c>
      <c r="L23" s="249">
        <v>24</v>
      </c>
      <c r="M23" s="21" t="s">
        <v>599</v>
      </c>
      <c r="O23" s="181"/>
      <c r="P23" s="181"/>
      <c r="Q23" s="181"/>
      <c r="R23" s="181"/>
    </row>
    <row r="24" spans="1:18" ht="11.25" customHeight="1">
      <c r="A24" s="73" t="s">
        <v>164</v>
      </c>
      <c r="B24" s="249">
        <v>36</v>
      </c>
      <c r="C24" s="249">
        <v>5</v>
      </c>
      <c r="D24" s="249">
        <v>31</v>
      </c>
      <c r="E24" s="249">
        <v>38</v>
      </c>
      <c r="F24" s="249">
        <v>5</v>
      </c>
      <c r="G24" s="249">
        <v>4</v>
      </c>
      <c r="H24" s="249">
        <v>1</v>
      </c>
      <c r="I24" s="21" t="s">
        <v>599</v>
      </c>
      <c r="J24" s="249">
        <v>33</v>
      </c>
      <c r="K24" s="249">
        <v>22</v>
      </c>
      <c r="L24" s="249">
        <v>11</v>
      </c>
      <c r="M24" s="249" t="s">
        <v>599</v>
      </c>
      <c r="O24" s="181"/>
      <c r="P24" s="181"/>
      <c r="Q24" s="181"/>
      <c r="R24" s="181"/>
    </row>
    <row r="25" spans="1:18" ht="11.25" customHeight="1">
      <c r="A25" s="73" t="s">
        <v>165</v>
      </c>
      <c r="B25" s="249">
        <v>67</v>
      </c>
      <c r="C25" s="249">
        <v>12</v>
      </c>
      <c r="D25" s="249">
        <v>55</v>
      </c>
      <c r="E25" s="249">
        <v>78</v>
      </c>
      <c r="F25" s="249">
        <v>13</v>
      </c>
      <c r="G25" s="249">
        <v>8</v>
      </c>
      <c r="H25" s="249">
        <v>5</v>
      </c>
      <c r="I25" s="21" t="s">
        <v>599</v>
      </c>
      <c r="J25" s="249">
        <v>65</v>
      </c>
      <c r="K25" s="249">
        <v>52</v>
      </c>
      <c r="L25" s="249">
        <v>13</v>
      </c>
      <c r="M25" s="21" t="s">
        <v>599</v>
      </c>
      <c r="O25" s="181"/>
      <c r="P25" s="181"/>
      <c r="Q25" s="181"/>
      <c r="R25" s="181"/>
    </row>
    <row r="26" spans="1:18" ht="11.25" customHeight="1">
      <c r="A26" s="73" t="s">
        <v>166</v>
      </c>
      <c r="B26" s="249">
        <v>10</v>
      </c>
      <c r="C26" s="249">
        <v>2</v>
      </c>
      <c r="D26" s="249">
        <v>8</v>
      </c>
      <c r="E26" s="249">
        <v>11</v>
      </c>
      <c r="F26" s="249">
        <v>2</v>
      </c>
      <c r="G26" s="249">
        <v>1</v>
      </c>
      <c r="H26" s="21">
        <v>1</v>
      </c>
      <c r="I26" s="21" t="s">
        <v>599</v>
      </c>
      <c r="J26" s="249">
        <v>9</v>
      </c>
      <c r="K26" s="249">
        <v>3</v>
      </c>
      <c r="L26" s="249">
        <v>6</v>
      </c>
      <c r="M26" s="21" t="s">
        <v>599</v>
      </c>
      <c r="O26" s="181"/>
      <c r="P26" s="181"/>
      <c r="Q26" s="181"/>
      <c r="R26" s="181"/>
    </row>
    <row r="27" spans="1:18" ht="11.25" customHeight="1">
      <c r="A27" s="73" t="s">
        <v>167</v>
      </c>
      <c r="B27" s="249">
        <v>35</v>
      </c>
      <c r="C27" s="249">
        <v>4</v>
      </c>
      <c r="D27" s="249">
        <v>31</v>
      </c>
      <c r="E27" s="249">
        <v>38</v>
      </c>
      <c r="F27" s="249">
        <v>4</v>
      </c>
      <c r="G27" s="249">
        <v>4</v>
      </c>
      <c r="H27" s="21" t="s">
        <v>599</v>
      </c>
      <c r="I27" s="21" t="s">
        <v>599</v>
      </c>
      <c r="J27" s="249">
        <v>34</v>
      </c>
      <c r="K27" s="249">
        <v>24</v>
      </c>
      <c r="L27" s="249">
        <v>10</v>
      </c>
      <c r="M27" s="21" t="s">
        <v>599</v>
      </c>
      <c r="O27" s="181"/>
      <c r="P27" s="181"/>
      <c r="Q27" s="181"/>
      <c r="R27" s="181"/>
    </row>
    <row r="28" spans="1:18" ht="11.25" customHeight="1">
      <c r="B28" s="249" t="s">
        <v>657</v>
      </c>
      <c r="C28" s="249" t="s">
        <v>657</v>
      </c>
      <c r="D28" s="249" t="s">
        <v>657</v>
      </c>
      <c r="E28" s="249" t="s">
        <v>657</v>
      </c>
      <c r="F28" s="249" t="s">
        <v>657</v>
      </c>
      <c r="G28" s="249" t="s">
        <v>657</v>
      </c>
      <c r="H28" s="249" t="s">
        <v>657</v>
      </c>
      <c r="I28" s="249" t="s">
        <v>657</v>
      </c>
      <c r="J28" s="249" t="s">
        <v>657</v>
      </c>
      <c r="K28" s="249" t="s">
        <v>657</v>
      </c>
      <c r="L28" s="249" t="s">
        <v>657</v>
      </c>
      <c r="M28" s="249" t="s">
        <v>657</v>
      </c>
      <c r="O28" s="181"/>
      <c r="P28" s="181"/>
      <c r="Q28" s="181"/>
      <c r="R28" s="181"/>
    </row>
    <row r="29" spans="1:18" ht="11.25" customHeight="1">
      <c r="A29" s="73" t="s">
        <v>168</v>
      </c>
      <c r="B29" s="249">
        <v>320</v>
      </c>
      <c r="C29" s="249">
        <v>26</v>
      </c>
      <c r="D29" s="249">
        <v>294</v>
      </c>
      <c r="E29" s="249">
        <v>345</v>
      </c>
      <c r="F29" s="249">
        <v>33</v>
      </c>
      <c r="G29" s="249">
        <v>27</v>
      </c>
      <c r="H29" s="249">
        <v>6</v>
      </c>
      <c r="I29" s="21" t="s">
        <v>599</v>
      </c>
      <c r="J29" s="249">
        <v>312</v>
      </c>
      <c r="K29" s="249">
        <v>199</v>
      </c>
      <c r="L29" s="249">
        <v>113</v>
      </c>
      <c r="M29" s="249" t="s">
        <v>599</v>
      </c>
      <c r="O29" s="181"/>
      <c r="P29" s="181"/>
      <c r="Q29" s="181"/>
      <c r="R29" s="181"/>
    </row>
    <row r="30" spans="1:18" s="96" customFormat="1" ht="11.25" customHeight="1">
      <c r="A30" s="96" t="s">
        <v>227</v>
      </c>
      <c r="B30" s="319">
        <v>83</v>
      </c>
      <c r="C30" s="319">
        <v>4</v>
      </c>
      <c r="D30" s="319">
        <v>79</v>
      </c>
      <c r="E30" s="319">
        <v>85</v>
      </c>
      <c r="F30" s="319">
        <v>4</v>
      </c>
      <c r="G30" s="319">
        <v>4</v>
      </c>
      <c r="H30" s="319" t="s">
        <v>599</v>
      </c>
      <c r="I30" s="21" t="s">
        <v>599</v>
      </c>
      <c r="J30" s="319">
        <v>81</v>
      </c>
      <c r="K30" s="319">
        <v>52</v>
      </c>
      <c r="L30" s="319">
        <v>29</v>
      </c>
      <c r="M30" s="21" t="s">
        <v>599</v>
      </c>
      <c r="O30" s="181"/>
      <c r="P30" s="181"/>
      <c r="Q30" s="181"/>
      <c r="R30" s="181"/>
    </row>
    <row r="31" spans="1:18" ht="11.25" customHeight="1">
      <c r="A31" s="73" t="s">
        <v>169</v>
      </c>
      <c r="B31" s="249">
        <v>75</v>
      </c>
      <c r="C31" s="249">
        <v>9</v>
      </c>
      <c r="D31" s="249">
        <v>66</v>
      </c>
      <c r="E31" s="249">
        <v>84</v>
      </c>
      <c r="F31" s="249">
        <v>9</v>
      </c>
      <c r="G31" s="249">
        <v>4</v>
      </c>
      <c r="H31" s="249">
        <v>5</v>
      </c>
      <c r="I31" s="21" t="s">
        <v>599</v>
      </c>
      <c r="J31" s="249">
        <v>75</v>
      </c>
      <c r="K31" s="249">
        <v>35</v>
      </c>
      <c r="L31" s="249">
        <v>40</v>
      </c>
      <c r="M31" s="21" t="s">
        <v>599</v>
      </c>
      <c r="O31" s="181"/>
      <c r="P31" s="181"/>
      <c r="Q31" s="181"/>
      <c r="R31" s="181"/>
    </row>
    <row r="32" spans="1:18" ht="11.25" customHeight="1">
      <c r="A32" s="73" t="s">
        <v>170</v>
      </c>
      <c r="B32" s="249">
        <v>218</v>
      </c>
      <c r="C32" s="249">
        <v>36</v>
      </c>
      <c r="D32" s="249">
        <v>182</v>
      </c>
      <c r="E32" s="249">
        <v>254</v>
      </c>
      <c r="F32" s="249">
        <v>39</v>
      </c>
      <c r="G32" s="249">
        <v>29</v>
      </c>
      <c r="H32" s="249">
        <v>10</v>
      </c>
      <c r="I32" s="21" t="s">
        <v>599</v>
      </c>
      <c r="J32" s="249">
        <v>215</v>
      </c>
      <c r="K32" s="249">
        <v>136</v>
      </c>
      <c r="L32" s="249">
        <v>77</v>
      </c>
      <c r="M32" s="249">
        <v>2</v>
      </c>
      <c r="O32" s="181"/>
      <c r="P32" s="181"/>
      <c r="Q32" s="181"/>
      <c r="R32" s="181"/>
    </row>
    <row r="33" spans="1:18" s="96" customFormat="1" ht="11.25" customHeight="1">
      <c r="A33" s="96" t="s">
        <v>228</v>
      </c>
      <c r="B33" s="319">
        <v>45</v>
      </c>
      <c r="C33" s="319">
        <v>2</v>
      </c>
      <c r="D33" s="319">
        <v>43</v>
      </c>
      <c r="E33" s="319">
        <v>52</v>
      </c>
      <c r="F33" s="319">
        <v>2</v>
      </c>
      <c r="G33" s="319">
        <v>2</v>
      </c>
      <c r="H33" s="319" t="s">
        <v>599</v>
      </c>
      <c r="I33" s="21" t="s">
        <v>599</v>
      </c>
      <c r="J33" s="319">
        <v>50</v>
      </c>
      <c r="K33" s="319">
        <v>30</v>
      </c>
      <c r="L33" s="319">
        <v>20</v>
      </c>
      <c r="M33" s="319" t="s">
        <v>599</v>
      </c>
      <c r="O33" s="181"/>
      <c r="P33" s="181"/>
      <c r="Q33" s="181"/>
      <c r="R33" s="181"/>
    </row>
    <row r="34" spans="1:18" ht="11.25" customHeight="1">
      <c r="B34" s="249" t="s">
        <v>657</v>
      </c>
      <c r="C34" s="249" t="s">
        <v>657</v>
      </c>
      <c r="D34" s="249" t="s">
        <v>657</v>
      </c>
      <c r="E34" s="249" t="s">
        <v>657</v>
      </c>
      <c r="F34" s="249" t="s">
        <v>657</v>
      </c>
      <c r="G34" s="249" t="s">
        <v>657</v>
      </c>
      <c r="H34" s="249" t="s">
        <v>657</v>
      </c>
      <c r="I34" s="249" t="s">
        <v>657</v>
      </c>
      <c r="J34" s="249" t="s">
        <v>657</v>
      </c>
      <c r="K34" s="249" t="s">
        <v>657</v>
      </c>
      <c r="L34" s="249" t="s">
        <v>657</v>
      </c>
      <c r="M34" s="249" t="s">
        <v>657</v>
      </c>
      <c r="O34" s="181"/>
      <c r="P34" s="181"/>
      <c r="Q34" s="181"/>
      <c r="R34" s="181"/>
    </row>
    <row r="35" spans="1:18" ht="11.25" customHeight="1">
      <c r="A35" s="73" t="s">
        <v>171</v>
      </c>
      <c r="B35" s="249">
        <v>56</v>
      </c>
      <c r="C35" s="249">
        <v>7</v>
      </c>
      <c r="D35" s="249">
        <v>49</v>
      </c>
      <c r="E35" s="249">
        <v>60</v>
      </c>
      <c r="F35" s="249">
        <v>7</v>
      </c>
      <c r="G35" s="249">
        <v>5</v>
      </c>
      <c r="H35" s="249">
        <v>2</v>
      </c>
      <c r="I35" s="21" t="s">
        <v>599</v>
      </c>
      <c r="J35" s="249">
        <v>53</v>
      </c>
      <c r="K35" s="249">
        <v>32</v>
      </c>
      <c r="L35" s="249">
        <v>21</v>
      </c>
      <c r="M35" s="21" t="s">
        <v>599</v>
      </c>
      <c r="O35" s="181"/>
      <c r="P35" s="181"/>
      <c r="Q35" s="181"/>
      <c r="R35" s="181"/>
    </row>
    <row r="36" spans="1:18" ht="11.25" customHeight="1">
      <c r="A36" s="73" t="s">
        <v>172</v>
      </c>
      <c r="B36" s="249">
        <v>77</v>
      </c>
      <c r="C36" s="249">
        <v>7</v>
      </c>
      <c r="D36" s="249">
        <v>70</v>
      </c>
      <c r="E36" s="249">
        <v>84</v>
      </c>
      <c r="F36" s="249">
        <v>8</v>
      </c>
      <c r="G36" s="249">
        <v>5</v>
      </c>
      <c r="H36" s="249">
        <v>3</v>
      </c>
      <c r="I36" s="21" t="s">
        <v>599</v>
      </c>
      <c r="J36" s="249">
        <v>76</v>
      </c>
      <c r="K36" s="249">
        <v>49</v>
      </c>
      <c r="L36" s="249">
        <v>27</v>
      </c>
      <c r="M36" s="249" t="s">
        <v>599</v>
      </c>
      <c r="O36" s="181"/>
      <c r="P36" s="181"/>
      <c r="Q36" s="181"/>
      <c r="R36" s="181"/>
    </row>
    <row r="37" spans="1:18" ht="11.25" customHeight="1">
      <c r="A37" s="73" t="s">
        <v>173</v>
      </c>
      <c r="B37" s="249">
        <v>93</v>
      </c>
      <c r="C37" s="249">
        <v>5</v>
      </c>
      <c r="D37" s="249">
        <v>88</v>
      </c>
      <c r="E37" s="249">
        <v>109</v>
      </c>
      <c r="F37" s="249">
        <v>5</v>
      </c>
      <c r="G37" s="249">
        <v>5</v>
      </c>
      <c r="H37" s="249" t="s">
        <v>599</v>
      </c>
      <c r="I37" s="249" t="s">
        <v>599</v>
      </c>
      <c r="J37" s="249">
        <v>104</v>
      </c>
      <c r="K37" s="249">
        <v>51</v>
      </c>
      <c r="L37" s="249">
        <v>53</v>
      </c>
      <c r="M37" s="249" t="s">
        <v>599</v>
      </c>
      <c r="O37" s="181"/>
      <c r="P37" s="181"/>
      <c r="Q37" s="181"/>
      <c r="R37" s="181"/>
    </row>
    <row r="38" spans="1:18" ht="11.25" customHeight="1">
      <c r="A38" s="73" t="s">
        <v>174</v>
      </c>
      <c r="B38" s="249">
        <v>74</v>
      </c>
      <c r="C38" s="249">
        <v>6</v>
      </c>
      <c r="D38" s="249">
        <v>68</v>
      </c>
      <c r="E38" s="249">
        <v>80</v>
      </c>
      <c r="F38" s="249">
        <v>6</v>
      </c>
      <c r="G38" s="249">
        <v>5</v>
      </c>
      <c r="H38" s="249">
        <v>1</v>
      </c>
      <c r="I38" s="21" t="s">
        <v>599</v>
      </c>
      <c r="J38" s="249">
        <v>74</v>
      </c>
      <c r="K38" s="249">
        <v>46</v>
      </c>
      <c r="L38" s="249">
        <v>27</v>
      </c>
      <c r="M38" s="21">
        <v>1</v>
      </c>
      <c r="O38" s="181"/>
      <c r="P38" s="181"/>
      <c r="Q38" s="181"/>
      <c r="R38" s="181"/>
    </row>
    <row r="39" spans="1:18" ht="11.25" customHeight="1">
      <c r="A39" s="73" t="s">
        <v>175</v>
      </c>
      <c r="B39" s="249">
        <v>31</v>
      </c>
      <c r="C39" s="249">
        <v>8</v>
      </c>
      <c r="D39" s="249">
        <v>23</v>
      </c>
      <c r="E39" s="249">
        <v>36</v>
      </c>
      <c r="F39" s="249">
        <v>9</v>
      </c>
      <c r="G39" s="249">
        <v>5</v>
      </c>
      <c r="H39" s="249">
        <v>4</v>
      </c>
      <c r="I39" s="21" t="s">
        <v>599</v>
      </c>
      <c r="J39" s="249">
        <v>27</v>
      </c>
      <c r="K39" s="249">
        <v>15</v>
      </c>
      <c r="L39" s="249">
        <v>12</v>
      </c>
      <c r="M39" s="21" t="s">
        <v>599</v>
      </c>
      <c r="O39" s="181"/>
      <c r="P39" s="181"/>
      <c r="Q39" s="181"/>
      <c r="R39" s="181"/>
    </row>
    <row r="40" spans="1:18" ht="11.25" customHeight="1">
      <c r="B40" s="249" t="s">
        <v>657</v>
      </c>
      <c r="C40" s="249" t="s">
        <v>657</v>
      </c>
      <c r="D40" s="249" t="s">
        <v>657</v>
      </c>
      <c r="E40" s="249" t="s">
        <v>657</v>
      </c>
      <c r="F40" s="249" t="s">
        <v>657</v>
      </c>
      <c r="G40" s="249" t="s">
        <v>657</v>
      </c>
      <c r="H40" s="249" t="s">
        <v>657</v>
      </c>
      <c r="I40" s="249" t="s">
        <v>657</v>
      </c>
      <c r="J40" s="249" t="s">
        <v>657</v>
      </c>
      <c r="K40" s="249" t="s">
        <v>657</v>
      </c>
      <c r="L40" s="249" t="s">
        <v>657</v>
      </c>
      <c r="M40" s="249" t="s">
        <v>657</v>
      </c>
      <c r="O40" s="181"/>
      <c r="P40" s="181"/>
      <c r="Q40" s="181"/>
      <c r="R40" s="181"/>
    </row>
    <row r="41" spans="1:18" ht="11.25" customHeight="1">
      <c r="A41" s="73" t="s">
        <v>176</v>
      </c>
      <c r="B41" s="249">
        <v>39</v>
      </c>
      <c r="C41" s="249">
        <v>5</v>
      </c>
      <c r="D41" s="249">
        <v>34</v>
      </c>
      <c r="E41" s="249">
        <v>46</v>
      </c>
      <c r="F41" s="249">
        <v>5</v>
      </c>
      <c r="G41" s="249">
        <v>4</v>
      </c>
      <c r="H41" s="249">
        <v>1</v>
      </c>
      <c r="I41" s="21" t="s">
        <v>599</v>
      </c>
      <c r="J41" s="249">
        <v>41</v>
      </c>
      <c r="K41" s="249">
        <v>28</v>
      </c>
      <c r="L41" s="249">
        <v>13</v>
      </c>
      <c r="M41" s="21" t="s">
        <v>599</v>
      </c>
      <c r="O41" s="181"/>
      <c r="P41" s="181"/>
      <c r="Q41" s="181"/>
      <c r="R41" s="181"/>
    </row>
    <row r="42" spans="1:18" ht="11.25" customHeight="1">
      <c r="A42" s="73" t="s">
        <v>177</v>
      </c>
      <c r="B42" s="249">
        <v>33</v>
      </c>
      <c r="C42" s="249">
        <v>3</v>
      </c>
      <c r="D42" s="249">
        <v>30</v>
      </c>
      <c r="E42" s="249">
        <v>42</v>
      </c>
      <c r="F42" s="249">
        <v>3</v>
      </c>
      <c r="G42" s="249">
        <v>3</v>
      </c>
      <c r="H42" s="249" t="s">
        <v>599</v>
      </c>
      <c r="I42" s="21" t="s">
        <v>599</v>
      </c>
      <c r="J42" s="249">
        <v>39</v>
      </c>
      <c r="K42" s="249">
        <v>24</v>
      </c>
      <c r="L42" s="249">
        <v>14</v>
      </c>
      <c r="M42" s="21">
        <v>1</v>
      </c>
      <c r="O42" s="181"/>
      <c r="P42" s="181"/>
      <c r="Q42" s="181"/>
      <c r="R42" s="181"/>
    </row>
    <row r="43" spans="1:18" ht="11.25" customHeight="1">
      <c r="A43" s="73" t="s">
        <v>178</v>
      </c>
      <c r="B43" s="249">
        <v>83</v>
      </c>
      <c r="C43" s="249">
        <v>5</v>
      </c>
      <c r="D43" s="249">
        <v>78</v>
      </c>
      <c r="E43" s="249">
        <v>93</v>
      </c>
      <c r="F43" s="249">
        <v>5</v>
      </c>
      <c r="G43" s="249">
        <v>3</v>
      </c>
      <c r="H43" s="249">
        <v>2</v>
      </c>
      <c r="I43" s="21" t="s">
        <v>599</v>
      </c>
      <c r="J43" s="249">
        <v>88</v>
      </c>
      <c r="K43" s="249">
        <v>54</v>
      </c>
      <c r="L43" s="249">
        <v>34</v>
      </c>
      <c r="M43" s="249" t="s">
        <v>599</v>
      </c>
      <c r="O43" s="181"/>
      <c r="P43" s="181"/>
      <c r="Q43" s="181"/>
      <c r="R43" s="181"/>
    </row>
    <row r="44" spans="1:18" ht="11.25" customHeight="1">
      <c r="A44" s="152" t="s">
        <v>179</v>
      </c>
      <c r="B44" s="250">
        <v>44</v>
      </c>
      <c r="C44" s="250">
        <v>11</v>
      </c>
      <c r="D44" s="250">
        <v>33</v>
      </c>
      <c r="E44" s="250">
        <v>57</v>
      </c>
      <c r="F44" s="250">
        <v>14</v>
      </c>
      <c r="G44" s="250">
        <v>11</v>
      </c>
      <c r="H44" s="250">
        <v>3</v>
      </c>
      <c r="I44" s="33" t="s">
        <v>599</v>
      </c>
      <c r="J44" s="250">
        <v>43</v>
      </c>
      <c r="K44" s="250">
        <v>30</v>
      </c>
      <c r="L44" s="250">
        <v>13</v>
      </c>
      <c r="M44" s="33" t="s">
        <v>599</v>
      </c>
      <c r="O44" s="181"/>
      <c r="P44" s="181"/>
      <c r="Q44" s="181"/>
      <c r="R44" s="181"/>
    </row>
  </sheetData>
  <pageMargins left="0.74803149606299213" right="0.74803149606299213" top="0.98425196850393704" bottom="0.98425196850393704" header="0.51181102362204722" footer="0.51181102362204722"/>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2"/>
  <dimension ref="A1:R60"/>
  <sheetViews>
    <sheetView zoomScaleNormal="100" zoomScaleSheetLayoutView="100" workbookViewId="0">
      <pane ySplit="13" topLeftCell="A14" activePane="bottomLeft" state="frozen"/>
      <selection activeCell="D63" sqref="D63"/>
      <selection pane="bottomLeft"/>
    </sheetView>
  </sheetViews>
  <sheetFormatPr defaultColWidth="9.140625" defaultRowHeight="11.25"/>
  <cols>
    <col min="1" max="1" width="12.7109375" style="2" customWidth="1"/>
    <col min="2" max="2" width="9.28515625" style="24" customWidth="1"/>
    <col min="3" max="3" width="11.42578125" style="24" customWidth="1"/>
    <col min="4" max="4" width="14" style="24" customWidth="1"/>
    <col min="5" max="5" width="6.85546875" style="24" customWidth="1"/>
    <col min="6" max="6" width="7.42578125" style="24" customWidth="1"/>
    <col min="7" max="8" width="6.85546875" style="24" customWidth="1"/>
    <col min="9" max="9" width="8" style="24" customWidth="1"/>
    <col min="10" max="12" width="6.85546875" style="24" customWidth="1"/>
    <col min="13" max="13" width="9" style="24" customWidth="1"/>
    <col min="14" max="16384" width="9.140625" style="2"/>
  </cols>
  <sheetData>
    <row r="1" spans="1:18" s="3" customFormat="1">
      <c r="A1" s="3" t="s">
        <v>577</v>
      </c>
      <c r="B1" s="5"/>
      <c r="C1" s="5"/>
      <c r="D1" s="5"/>
      <c r="E1" s="5"/>
      <c r="F1" s="5"/>
      <c r="G1" s="5"/>
      <c r="H1" s="5"/>
      <c r="I1" s="5"/>
      <c r="J1" s="5"/>
      <c r="K1" s="5"/>
      <c r="L1" s="5"/>
      <c r="M1" s="5"/>
    </row>
    <row r="2" spans="1:18" s="3" customFormat="1">
      <c r="A2" s="3" t="s">
        <v>689</v>
      </c>
      <c r="B2" s="5"/>
      <c r="C2" s="5"/>
      <c r="D2" s="5"/>
      <c r="E2" s="5"/>
      <c r="F2" s="5"/>
      <c r="G2" s="5"/>
      <c r="H2" s="5"/>
      <c r="I2" s="5"/>
      <c r="J2" s="5"/>
      <c r="K2" s="5"/>
      <c r="L2" s="5"/>
      <c r="M2" s="5"/>
    </row>
    <row r="3" spans="1:18" s="3" customFormat="1">
      <c r="A3" s="7" t="s">
        <v>578</v>
      </c>
      <c r="B3" s="5"/>
      <c r="C3" s="5"/>
      <c r="D3" s="5"/>
      <c r="E3" s="5"/>
      <c r="F3" s="5"/>
      <c r="G3" s="5"/>
      <c r="H3" s="5"/>
      <c r="I3" s="5"/>
      <c r="J3" s="5"/>
      <c r="K3" s="5"/>
      <c r="L3" s="5"/>
      <c r="M3" s="5"/>
    </row>
    <row r="4" spans="1:18" s="3" customFormat="1">
      <c r="A4" s="7" t="s">
        <v>690</v>
      </c>
      <c r="B4" s="5"/>
      <c r="C4" s="5"/>
      <c r="D4" s="5"/>
      <c r="E4" s="5"/>
      <c r="F4" s="5"/>
      <c r="G4" s="5"/>
      <c r="H4" s="5"/>
      <c r="I4" s="5"/>
      <c r="J4" s="5"/>
      <c r="K4" s="5"/>
      <c r="L4" s="5"/>
      <c r="M4" s="5"/>
    </row>
    <row r="5" spans="1:18">
      <c r="A5" s="8"/>
      <c r="B5" s="102"/>
      <c r="C5" s="102"/>
      <c r="D5" s="102"/>
      <c r="E5" s="102"/>
      <c r="F5" s="102"/>
      <c r="G5" s="102"/>
      <c r="H5" s="102"/>
      <c r="I5" s="102"/>
      <c r="J5" s="102"/>
      <c r="K5" s="102"/>
      <c r="L5" s="102"/>
      <c r="M5" s="102"/>
    </row>
    <row r="6" spans="1:18" s="3" customFormat="1">
      <c r="A6" s="3" t="s">
        <v>205</v>
      </c>
      <c r="B6" s="148" t="s">
        <v>113</v>
      </c>
      <c r="C6" s="148"/>
      <c r="D6" s="148"/>
      <c r="E6" s="148" t="s">
        <v>194</v>
      </c>
      <c r="F6" s="5"/>
      <c r="G6" s="5"/>
      <c r="H6" s="5"/>
      <c r="I6" s="5"/>
      <c r="J6" s="5"/>
      <c r="K6" s="5"/>
      <c r="L6" s="5"/>
      <c r="M6" s="5"/>
    </row>
    <row r="7" spans="1:18" s="3" customFormat="1">
      <c r="A7" s="7" t="s">
        <v>206</v>
      </c>
      <c r="B7" s="213" t="s">
        <v>114</v>
      </c>
      <c r="C7" s="214"/>
      <c r="D7" s="214"/>
      <c r="E7" s="213" t="s">
        <v>195</v>
      </c>
      <c r="F7" s="103"/>
      <c r="G7" s="103"/>
      <c r="H7" s="103"/>
      <c r="I7" s="103"/>
      <c r="J7" s="103"/>
      <c r="K7" s="103"/>
      <c r="L7" s="103"/>
      <c r="M7" s="103"/>
    </row>
    <row r="8" spans="1:18" s="3" customFormat="1">
      <c r="A8" s="3" t="s">
        <v>491</v>
      </c>
      <c r="B8" s="5" t="s">
        <v>144</v>
      </c>
      <c r="C8" s="5" t="s">
        <v>225</v>
      </c>
      <c r="D8" s="5"/>
      <c r="E8" s="5" t="s">
        <v>144</v>
      </c>
      <c r="F8" s="5" t="s">
        <v>224</v>
      </c>
      <c r="G8" s="5"/>
      <c r="H8" s="5"/>
      <c r="I8" s="5"/>
      <c r="J8" s="5"/>
      <c r="K8" s="5"/>
      <c r="L8" s="5"/>
      <c r="M8" s="5"/>
    </row>
    <row r="9" spans="1:18" s="3" customFormat="1">
      <c r="A9" s="7" t="s">
        <v>492</v>
      </c>
      <c r="B9" s="215" t="s">
        <v>93</v>
      </c>
      <c r="C9" s="10" t="s">
        <v>196</v>
      </c>
      <c r="D9" s="103"/>
      <c r="E9" s="215" t="s">
        <v>93</v>
      </c>
      <c r="F9" s="10" t="s">
        <v>197</v>
      </c>
      <c r="G9" s="103"/>
      <c r="H9" s="103"/>
      <c r="I9" s="103"/>
      <c r="J9" s="103"/>
      <c r="K9" s="103"/>
      <c r="L9" s="103"/>
      <c r="M9" s="103"/>
    </row>
    <row r="10" spans="1:18" s="3" customFormat="1">
      <c r="A10" s="3" t="s">
        <v>493</v>
      </c>
      <c r="B10" s="5"/>
      <c r="C10" s="5" t="s">
        <v>209</v>
      </c>
      <c r="D10" s="5" t="s">
        <v>198</v>
      </c>
      <c r="E10" s="5"/>
      <c r="F10" s="5" t="s">
        <v>11</v>
      </c>
      <c r="G10" s="5"/>
      <c r="H10" s="24"/>
      <c r="I10" s="5"/>
      <c r="J10" s="5" t="s">
        <v>56</v>
      </c>
      <c r="K10" s="5"/>
      <c r="L10" s="5"/>
      <c r="M10" s="5"/>
    </row>
    <row r="11" spans="1:18" s="3" customFormat="1">
      <c r="A11" s="7" t="s">
        <v>494</v>
      </c>
      <c r="B11" s="5"/>
      <c r="C11" s="215" t="s">
        <v>203</v>
      </c>
      <c r="D11" s="10" t="s">
        <v>200</v>
      </c>
      <c r="E11" s="5"/>
      <c r="F11" s="10" t="s">
        <v>201</v>
      </c>
      <c r="G11" s="103"/>
      <c r="H11" s="102"/>
      <c r="I11" s="103"/>
      <c r="J11" s="10" t="s">
        <v>57</v>
      </c>
      <c r="K11" s="103"/>
      <c r="L11" s="103"/>
      <c r="M11" s="103"/>
    </row>
    <row r="12" spans="1:18" s="3" customFormat="1">
      <c r="B12" s="5"/>
      <c r="C12" s="5"/>
      <c r="D12" s="5" t="s">
        <v>204</v>
      </c>
      <c r="E12" s="5"/>
      <c r="F12" s="5" t="s">
        <v>144</v>
      </c>
      <c r="G12" s="5" t="s">
        <v>145</v>
      </c>
      <c r="H12" s="5" t="s">
        <v>146</v>
      </c>
      <c r="I12" s="5" t="s">
        <v>111</v>
      </c>
      <c r="J12" s="5" t="s">
        <v>144</v>
      </c>
      <c r="K12" s="5" t="s">
        <v>145</v>
      </c>
      <c r="L12" s="5" t="s">
        <v>146</v>
      </c>
      <c r="M12" s="5" t="s">
        <v>111</v>
      </c>
    </row>
    <row r="13" spans="1:18" s="3" customFormat="1">
      <c r="A13" s="4"/>
      <c r="B13" s="103"/>
      <c r="C13" s="103"/>
      <c r="D13" s="10" t="s">
        <v>135</v>
      </c>
      <c r="E13" s="103"/>
      <c r="F13" s="10" t="s">
        <v>93</v>
      </c>
      <c r="G13" s="10" t="s">
        <v>145</v>
      </c>
      <c r="H13" s="10" t="s">
        <v>58</v>
      </c>
      <c r="I13" s="10" t="s">
        <v>112</v>
      </c>
      <c r="J13" s="10" t="s">
        <v>93</v>
      </c>
      <c r="K13" s="10" t="s">
        <v>145</v>
      </c>
      <c r="L13" s="10" t="s">
        <v>58</v>
      </c>
      <c r="M13" s="10" t="s">
        <v>112</v>
      </c>
    </row>
    <row r="14" spans="1:18" s="3" customFormat="1" ht="11.25" customHeight="1">
      <c r="B14" s="44"/>
      <c r="C14" s="44"/>
      <c r="D14" s="44"/>
      <c r="E14" s="44"/>
      <c r="F14" s="44"/>
      <c r="G14" s="44"/>
      <c r="H14" s="44"/>
      <c r="I14" s="44"/>
      <c r="J14" s="44"/>
      <c r="K14" s="44"/>
      <c r="L14" s="44"/>
      <c r="M14" s="44"/>
    </row>
    <row r="15" spans="1:18" s="3" customFormat="1">
      <c r="A15" s="3" t="s">
        <v>223</v>
      </c>
      <c r="B15" s="44">
        <v>1879</v>
      </c>
      <c r="C15" s="44">
        <v>208</v>
      </c>
      <c r="D15" s="44">
        <v>1671</v>
      </c>
      <c r="E15" s="44">
        <v>2118</v>
      </c>
      <c r="F15" s="44">
        <v>227</v>
      </c>
      <c r="G15" s="44">
        <v>171</v>
      </c>
      <c r="H15" s="44">
        <v>56</v>
      </c>
      <c r="I15" s="21" t="s">
        <v>599</v>
      </c>
      <c r="J15" s="44">
        <v>1891</v>
      </c>
      <c r="K15" s="44">
        <v>1200</v>
      </c>
      <c r="L15" s="44">
        <v>685</v>
      </c>
      <c r="M15" s="44">
        <v>6</v>
      </c>
      <c r="O15" s="181"/>
      <c r="P15" s="181"/>
      <c r="Q15" s="181"/>
      <c r="R15" s="181"/>
    </row>
    <row r="16" spans="1:18" s="3" customFormat="1" ht="11.25" customHeight="1">
      <c r="B16" s="44"/>
      <c r="C16" s="44"/>
      <c r="D16" s="44"/>
      <c r="E16" s="44"/>
      <c r="F16" s="44"/>
      <c r="G16" s="44"/>
      <c r="H16" s="44"/>
      <c r="I16" s="44"/>
      <c r="J16" s="44"/>
      <c r="K16" s="44"/>
      <c r="L16" s="44"/>
      <c r="M16" s="44"/>
      <c r="O16" s="181"/>
      <c r="P16" s="181"/>
      <c r="Q16" s="181"/>
      <c r="R16" s="181"/>
    </row>
    <row r="17" spans="1:18">
      <c r="A17" s="2" t="s">
        <v>189</v>
      </c>
      <c r="B17" s="21">
        <v>116</v>
      </c>
      <c r="C17" s="21">
        <v>10</v>
      </c>
      <c r="D17" s="21">
        <v>106</v>
      </c>
      <c r="E17" s="21">
        <v>142</v>
      </c>
      <c r="F17" s="21">
        <v>11</v>
      </c>
      <c r="G17" s="21">
        <v>5</v>
      </c>
      <c r="H17" s="21">
        <v>6</v>
      </c>
      <c r="I17" s="21" t="s">
        <v>599</v>
      </c>
      <c r="J17" s="21">
        <v>131</v>
      </c>
      <c r="K17" s="21">
        <v>81</v>
      </c>
      <c r="L17" s="21">
        <v>50</v>
      </c>
      <c r="M17" s="21" t="s">
        <v>599</v>
      </c>
      <c r="O17" s="181"/>
      <c r="P17" s="181"/>
      <c r="Q17" s="181"/>
      <c r="R17" s="181"/>
    </row>
    <row r="18" spans="1:18">
      <c r="A18" s="2" t="s">
        <v>190</v>
      </c>
      <c r="B18" s="21">
        <v>110</v>
      </c>
      <c r="C18" s="21">
        <v>10</v>
      </c>
      <c r="D18" s="21">
        <v>100</v>
      </c>
      <c r="E18" s="21">
        <v>130</v>
      </c>
      <c r="F18" s="21">
        <v>10</v>
      </c>
      <c r="G18" s="21">
        <v>8</v>
      </c>
      <c r="H18" s="21">
        <v>2</v>
      </c>
      <c r="I18" s="21" t="s">
        <v>599</v>
      </c>
      <c r="J18" s="21">
        <v>120</v>
      </c>
      <c r="K18" s="21">
        <v>67</v>
      </c>
      <c r="L18" s="21">
        <v>52</v>
      </c>
      <c r="M18" s="21">
        <v>1</v>
      </c>
      <c r="O18" s="181"/>
      <c r="P18" s="181"/>
      <c r="Q18" s="181"/>
      <c r="R18" s="181"/>
    </row>
    <row r="19" spans="1:18">
      <c r="A19" s="2" t="s">
        <v>191</v>
      </c>
      <c r="B19" s="21">
        <v>114</v>
      </c>
      <c r="C19" s="21">
        <v>11</v>
      </c>
      <c r="D19" s="21">
        <v>103</v>
      </c>
      <c r="E19" s="21">
        <v>125</v>
      </c>
      <c r="F19" s="21">
        <v>12</v>
      </c>
      <c r="G19" s="21">
        <v>9</v>
      </c>
      <c r="H19" s="21">
        <v>3</v>
      </c>
      <c r="I19" s="21" t="s">
        <v>599</v>
      </c>
      <c r="J19" s="21">
        <v>113</v>
      </c>
      <c r="K19" s="21">
        <v>60</v>
      </c>
      <c r="L19" s="21">
        <v>52</v>
      </c>
      <c r="M19" s="21">
        <v>1</v>
      </c>
      <c r="O19" s="181"/>
      <c r="P19" s="181"/>
      <c r="Q19" s="181"/>
      <c r="R19" s="181"/>
    </row>
    <row r="20" spans="1:18">
      <c r="B20" s="21"/>
      <c r="C20" s="21"/>
      <c r="D20" s="21"/>
      <c r="E20" s="21"/>
      <c r="F20" s="21"/>
      <c r="G20" s="21"/>
      <c r="H20" s="21"/>
      <c r="I20" s="21"/>
      <c r="J20" s="21"/>
      <c r="K20" s="21"/>
      <c r="L20" s="21"/>
      <c r="M20" s="21"/>
      <c r="O20" s="181"/>
      <c r="P20" s="181"/>
      <c r="Q20" s="181"/>
      <c r="R20" s="181"/>
    </row>
    <row r="21" spans="1:18">
      <c r="A21" s="2" t="s">
        <v>192</v>
      </c>
      <c r="B21" s="21">
        <v>126</v>
      </c>
      <c r="C21" s="21">
        <v>12</v>
      </c>
      <c r="D21" s="21">
        <v>114</v>
      </c>
      <c r="E21" s="21">
        <v>142</v>
      </c>
      <c r="F21" s="21">
        <v>15</v>
      </c>
      <c r="G21" s="21">
        <v>12</v>
      </c>
      <c r="H21" s="21">
        <v>3</v>
      </c>
      <c r="I21" s="21" t="s">
        <v>599</v>
      </c>
      <c r="J21" s="21">
        <v>127</v>
      </c>
      <c r="K21" s="21">
        <v>85</v>
      </c>
      <c r="L21" s="21">
        <v>42</v>
      </c>
      <c r="M21" s="21" t="s">
        <v>599</v>
      </c>
      <c r="O21" s="181"/>
      <c r="P21" s="181"/>
      <c r="Q21" s="181"/>
      <c r="R21" s="181"/>
    </row>
    <row r="22" spans="1:18">
      <c r="A22" s="2" t="s">
        <v>193</v>
      </c>
      <c r="B22" s="21">
        <v>182</v>
      </c>
      <c r="C22" s="21">
        <v>20</v>
      </c>
      <c r="D22" s="21">
        <v>162</v>
      </c>
      <c r="E22" s="21">
        <v>199</v>
      </c>
      <c r="F22" s="21">
        <v>22</v>
      </c>
      <c r="G22" s="21">
        <v>19</v>
      </c>
      <c r="H22" s="21">
        <v>3</v>
      </c>
      <c r="I22" s="21" t="s">
        <v>599</v>
      </c>
      <c r="J22" s="21">
        <v>177</v>
      </c>
      <c r="K22" s="21">
        <v>116</v>
      </c>
      <c r="L22" s="21">
        <v>61</v>
      </c>
      <c r="M22" s="21" t="s">
        <v>599</v>
      </c>
      <c r="O22" s="181"/>
      <c r="P22" s="181"/>
      <c r="Q22" s="181"/>
      <c r="R22" s="181"/>
    </row>
    <row r="23" spans="1:18">
      <c r="A23" s="2" t="s">
        <v>182</v>
      </c>
      <c r="B23" s="21">
        <v>209</v>
      </c>
      <c r="C23" s="21">
        <v>25</v>
      </c>
      <c r="D23" s="21">
        <v>184</v>
      </c>
      <c r="E23" s="21">
        <v>231</v>
      </c>
      <c r="F23" s="21">
        <v>25</v>
      </c>
      <c r="G23" s="21">
        <v>21</v>
      </c>
      <c r="H23" s="21">
        <v>4</v>
      </c>
      <c r="I23" s="21" t="s">
        <v>599</v>
      </c>
      <c r="J23" s="21">
        <v>206</v>
      </c>
      <c r="K23" s="21">
        <v>143</v>
      </c>
      <c r="L23" s="21">
        <v>62</v>
      </c>
      <c r="M23" s="21">
        <v>1</v>
      </c>
      <c r="O23" s="181"/>
      <c r="P23" s="181"/>
      <c r="Q23" s="181"/>
      <c r="R23" s="181"/>
    </row>
    <row r="24" spans="1:18">
      <c r="B24" s="21"/>
      <c r="C24" s="21"/>
      <c r="D24" s="21"/>
      <c r="E24" s="21"/>
      <c r="F24" s="21"/>
      <c r="G24" s="21"/>
      <c r="H24" s="21"/>
      <c r="I24" s="21"/>
      <c r="J24" s="21"/>
      <c r="K24" s="21"/>
      <c r="L24" s="21"/>
      <c r="M24" s="21"/>
      <c r="O24" s="181"/>
      <c r="P24" s="181"/>
      <c r="Q24" s="181"/>
      <c r="R24" s="181"/>
    </row>
    <row r="25" spans="1:18">
      <c r="A25" s="2" t="s">
        <v>183</v>
      </c>
      <c r="B25" s="21">
        <v>210</v>
      </c>
      <c r="C25" s="21">
        <v>25</v>
      </c>
      <c r="D25" s="21">
        <v>185</v>
      </c>
      <c r="E25" s="21">
        <v>238</v>
      </c>
      <c r="F25" s="21">
        <v>28</v>
      </c>
      <c r="G25" s="21">
        <v>21</v>
      </c>
      <c r="H25" s="21">
        <v>7</v>
      </c>
      <c r="I25" s="21" t="s">
        <v>599</v>
      </c>
      <c r="J25" s="21">
        <v>210</v>
      </c>
      <c r="K25" s="21">
        <v>148</v>
      </c>
      <c r="L25" s="21">
        <v>62</v>
      </c>
      <c r="M25" s="21" t="s">
        <v>599</v>
      </c>
      <c r="O25" s="181"/>
      <c r="P25" s="181"/>
      <c r="Q25" s="181"/>
      <c r="R25" s="181"/>
    </row>
    <row r="26" spans="1:18">
      <c r="A26" s="2" t="s">
        <v>184</v>
      </c>
      <c r="B26" s="21">
        <v>225</v>
      </c>
      <c r="C26" s="21">
        <v>22</v>
      </c>
      <c r="D26" s="21">
        <v>203</v>
      </c>
      <c r="E26" s="21">
        <v>246</v>
      </c>
      <c r="F26" s="21">
        <v>24</v>
      </c>
      <c r="G26" s="21">
        <v>19</v>
      </c>
      <c r="H26" s="21">
        <v>5</v>
      </c>
      <c r="I26" s="21" t="s">
        <v>599</v>
      </c>
      <c r="J26" s="21">
        <v>222</v>
      </c>
      <c r="K26" s="21">
        <v>156</v>
      </c>
      <c r="L26" s="21">
        <v>65</v>
      </c>
      <c r="M26" s="21">
        <v>1</v>
      </c>
      <c r="O26" s="181"/>
      <c r="P26" s="181"/>
      <c r="Q26" s="181"/>
      <c r="R26" s="181"/>
    </row>
    <row r="27" spans="1:18">
      <c r="A27" s="2" t="s">
        <v>185</v>
      </c>
      <c r="B27" s="21">
        <v>159</v>
      </c>
      <c r="C27" s="21">
        <v>15</v>
      </c>
      <c r="D27" s="21">
        <v>144</v>
      </c>
      <c r="E27" s="21">
        <v>181</v>
      </c>
      <c r="F27" s="21">
        <v>17</v>
      </c>
      <c r="G27" s="21">
        <v>13</v>
      </c>
      <c r="H27" s="21">
        <v>4</v>
      </c>
      <c r="I27" s="21" t="s">
        <v>599</v>
      </c>
      <c r="J27" s="21">
        <v>164</v>
      </c>
      <c r="K27" s="21">
        <v>97</v>
      </c>
      <c r="L27" s="21">
        <v>66</v>
      </c>
      <c r="M27" s="21">
        <v>1</v>
      </c>
      <c r="O27" s="181"/>
      <c r="P27" s="181"/>
      <c r="Q27" s="181"/>
      <c r="R27" s="181"/>
    </row>
    <row r="28" spans="1:18">
      <c r="B28" s="21"/>
      <c r="C28" s="21"/>
      <c r="D28" s="21"/>
      <c r="E28" s="21"/>
      <c r="F28" s="21"/>
      <c r="G28" s="21"/>
      <c r="H28" s="21"/>
      <c r="I28" s="21"/>
      <c r="J28" s="21"/>
      <c r="K28" s="21"/>
      <c r="L28" s="21"/>
      <c r="M28" s="21"/>
      <c r="O28" s="181"/>
      <c r="P28" s="181"/>
      <c r="Q28" s="181"/>
      <c r="R28" s="181"/>
    </row>
    <row r="29" spans="1:18">
      <c r="A29" s="2" t="s">
        <v>186</v>
      </c>
      <c r="B29" s="21">
        <v>169</v>
      </c>
      <c r="C29" s="21">
        <v>16</v>
      </c>
      <c r="D29" s="21">
        <v>153</v>
      </c>
      <c r="E29" s="21">
        <v>189</v>
      </c>
      <c r="F29" s="21">
        <v>18</v>
      </c>
      <c r="G29" s="21">
        <v>12</v>
      </c>
      <c r="H29" s="21">
        <v>6</v>
      </c>
      <c r="I29" s="21" t="s">
        <v>599</v>
      </c>
      <c r="J29" s="21">
        <v>171</v>
      </c>
      <c r="K29" s="21">
        <v>103</v>
      </c>
      <c r="L29" s="21">
        <v>67</v>
      </c>
      <c r="M29" s="21">
        <v>1</v>
      </c>
      <c r="O29" s="181"/>
      <c r="P29" s="181"/>
      <c r="Q29" s="181"/>
      <c r="R29" s="181"/>
    </row>
    <row r="30" spans="1:18">
      <c r="A30" s="2" t="s">
        <v>187</v>
      </c>
      <c r="B30" s="21">
        <v>141</v>
      </c>
      <c r="C30" s="21">
        <v>27</v>
      </c>
      <c r="D30" s="21">
        <v>114</v>
      </c>
      <c r="E30" s="21">
        <v>155</v>
      </c>
      <c r="F30" s="21">
        <v>28</v>
      </c>
      <c r="G30" s="21">
        <v>20</v>
      </c>
      <c r="H30" s="21">
        <v>8</v>
      </c>
      <c r="I30" s="21" t="s">
        <v>599</v>
      </c>
      <c r="J30" s="21">
        <v>127</v>
      </c>
      <c r="K30" s="21">
        <v>80</v>
      </c>
      <c r="L30" s="21">
        <v>47</v>
      </c>
      <c r="M30" s="21" t="s">
        <v>599</v>
      </c>
      <c r="O30" s="181"/>
      <c r="P30" s="181"/>
      <c r="Q30" s="181"/>
      <c r="R30" s="181"/>
    </row>
    <row r="31" spans="1:18">
      <c r="A31" s="1" t="s">
        <v>188</v>
      </c>
      <c r="B31" s="33">
        <v>118</v>
      </c>
      <c r="C31" s="33">
        <v>15</v>
      </c>
      <c r="D31" s="33">
        <v>103</v>
      </c>
      <c r="E31" s="33">
        <v>140</v>
      </c>
      <c r="F31" s="33">
        <v>17</v>
      </c>
      <c r="G31" s="33">
        <v>12</v>
      </c>
      <c r="H31" s="33">
        <v>5</v>
      </c>
      <c r="I31" s="33" t="s">
        <v>599</v>
      </c>
      <c r="J31" s="33">
        <v>123</v>
      </c>
      <c r="K31" s="33">
        <v>64</v>
      </c>
      <c r="L31" s="33">
        <v>59</v>
      </c>
      <c r="M31" s="33" t="s">
        <v>599</v>
      </c>
      <c r="O31" s="181"/>
      <c r="P31" s="181"/>
      <c r="Q31" s="181"/>
      <c r="R31" s="181"/>
    </row>
    <row r="32" spans="1:18">
      <c r="B32" s="44"/>
      <c r="C32" s="44"/>
      <c r="D32" s="44"/>
      <c r="E32" s="44"/>
      <c r="F32" s="44"/>
      <c r="G32" s="44"/>
      <c r="H32" s="44"/>
      <c r="I32" s="44"/>
      <c r="J32" s="44"/>
      <c r="K32" s="44"/>
      <c r="L32" s="44"/>
      <c r="M32" s="44"/>
      <c r="O32" s="181"/>
      <c r="P32" s="181"/>
      <c r="Q32" s="181"/>
      <c r="R32" s="181"/>
    </row>
    <row r="33" spans="1:18" s="3" customFormat="1">
      <c r="A33" s="3" t="s">
        <v>223</v>
      </c>
      <c r="B33" s="44">
        <v>1879</v>
      </c>
      <c r="C33" s="44">
        <v>208</v>
      </c>
      <c r="D33" s="44">
        <v>1671</v>
      </c>
      <c r="E33" s="44">
        <v>2118</v>
      </c>
      <c r="F33" s="44">
        <v>227</v>
      </c>
      <c r="G33" s="44">
        <v>171</v>
      </c>
      <c r="H33" s="44">
        <v>56</v>
      </c>
      <c r="I33" s="21" t="s">
        <v>599</v>
      </c>
      <c r="J33" s="44">
        <v>1891</v>
      </c>
      <c r="K33" s="44">
        <v>1200</v>
      </c>
      <c r="L33" s="44">
        <v>685</v>
      </c>
      <c r="M33" s="44">
        <v>6</v>
      </c>
      <c r="O33" s="181"/>
      <c r="P33" s="181"/>
      <c r="Q33" s="181"/>
      <c r="R33" s="181"/>
    </row>
    <row r="34" spans="1:18">
      <c r="B34" s="21"/>
      <c r="C34" s="21"/>
      <c r="D34" s="21"/>
      <c r="E34" s="21"/>
      <c r="F34" s="21"/>
      <c r="G34" s="21"/>
      <c r="H34" s="21"/>
      <c r="I34" s="21"/>
      <c r="J34" s="21"/>
      <c r="K34" s="21"/>
      <c r="L34" s="21"/>
      <c r="M34" s="21"/>
      <c r="O34" s="181"/>
      <c r="P34" s="181"/>
      <c r="Q34" s="181"/>
      <c r="R34" s="181"/>
    </row>
    <row r="35" spans="1:18">
      <c r="A35" s="2" t="s">
        <v>403</v>
      </c>
      <c r="B35" s="21">
        <v>281</v>
      </c>
      <c r="C35" s="21">
        <v>30</v>
      </c>
      <c r="D35" s="21">
        <v>251</v>
      </c>
      <c r="E35" s="21">
        <v>310</v>
      </c>
      <c r="F35" s="21">
        <v>32</v>
      </c>
      <c r="G35" s="21">
        <v>21</v>
      </c>
      <c r="H35" s="21">
        <v>11</v>
      </c>
      <c r="I35" s="21" t="s">
        <v>599</v>
      </c>
      <c r="J35" s="21">
        <v>278</v>
      </c>
      <c r="K35" s="21">
        <v>166</v>
      </c>
      <c r="L35" s="21">
        <v>110</v>
      </c>
      <c r="M35" s="21">
        <v>2</v>
      </c>
      <c r="O35" s="181"/>
      <c r="P35" s="181"/>
      <c r="Q35" s="181"/>
      <c r="R35" s="181"/>
    </row>
    <row r="36" spans="1:18">
      <c r="A36" s="2" t="s">
        <v>404</v>
      </c>
      <c r="B36" s="21">
        <v>276</v>
      </c>
      <c r="C36" s="21">
        <v>23</v>
      </c>
      <c r="D36" s="21">
        <v>253</v>
      </c>
      <c r="E36" s="21">
        <v>297</v>
      </c>
      <c r="F36" s="21">
        <v>23</v>
      </c>
      <c r="G36" s="21">
        <v>20</v>
      </c>
      <c r="H36" s="21">
        <v>3</v>
      </c>
      <c r="I36" s="21" t="s">
        <v>599</v>
      </c>
      <c r="J36" s="21">
        <v>274</v>
      </c>
      <c r="K36" s="21">
        <v>172</v>
      </c>
      <c r="L36" s="21">
        <v>101</v>
      </c>
      <c r="M36" s="21">
        <v>1</v>
      </c>
      <c r="O36" s="181"/>
      <c r="P36" s="181"/>
      <c r="Q36" s="181"/>
      <c r="R36" s="181"/>
    </row>
    <row r="37" spans="1:18">
      <c r="A37" s="2" t="s">
        <v>405</v>
      </c>
      <c r="B37" s="21">
        <v>262</v>
      </c>
      <c r="C37" s="21">
        <v>25</v>
      </c>
      <c r="D37" s="21">
        <v>237</v>
      </c>
      <c r="E37" s="21">
        <v>294</v>
      </c>
      <c r="F37" s="21">
        <v>28</v>
      </c>
      <c r="G37" s="21">
        <v>18</v>
      </c>
      <c r="H37" s="21">
        <v>10</v>
      </c>
      <c r="I37" s="21" t="s">
        <v>599</v>
      </c>
      <c r="J37" s="21">
        <v>266</v>
      </c>
      <c r="K37" s="21">
        <v>164</v>
      </c>
      <c r="L37" s="21">
        <v>102</v>
      </c>
      <c r="M37" s="21" t="s">
        <v>599</v>
      </c>
      <c r="O37" s="181"/>
      <c r="P37" s="181"/>
      <c r="Q37" s="181"/>
      <c r="R37" s="181"/>
    </row>
    <row r="38" spans="1:18">
      <c r="A38" s="2" t="s">
        <v>406</v>
      </c>
      <c r="B38" s="21">
        <v>248</v>
      </c>
      <c r="C38" s="21">
        <v>32</v>
      </c>
      <c r="D38" s="21">
        <v>216</v>
      </c>
      <c r="E38" s="21">
        <v>277</v>
      </c>
      <c r="F38" s="21">
        <v>36</v>
      </c>
      <c r="G38" s="21">
        <v>27</v>
      </c>
      <c r="H38" s="21">
        <v>9</v>
      </c>
      <c r="I38" s="21" t="s">
        <v>599</v>
      </c>
      <c r="J38" s="21">
        <v>241</v>
      </c>
      <c r="K38" s="21">
        <v>136</v>
      </c>
      <c r="L38" s="21">
        <v>103</v>
      </c>
      <c r="M38" s="21">
        <v>2</v>
      </c>
      <c r="O38" s="181"/>
      <c r="P38" s="181"/>
      <c r="Q38" s="181"/>
      <c r="R38" s="181"/>
    </row>
    <row r="39" spans="1:18">
      <c r="A39" s="2" t="s">
        <v>407</v>
      </c>
      <c r="B39" s="21">
        <v>293</v>
      </c>
      <c r="C39" s="21">
        <v>40</v>
      </c>
      <c r="D39" s="21">
        <v>253</v>
      </c>
      <c r="E39" s="21">
        <v>340</v>
      </c>
      <c r="F39" s="21">
        <v>43</v>
      </c>
      <c r="G39" s="21">
        <v>29</v>
      </c>
      <c r="H39" s="21">
        <v>14</v>
      </c>
      <c r="I39" s="21" t="s">
        <v>599</v>
      </c>
      <c r="J39" s="21">
        <v>297</v>
      </c>
      <c r="K39" s="21">
        <v>185</v>
      </c>
      <c r="L39" s="21">
        <v>112</v>
      </c>
      <c r="M39" s="21" t="s">
        <v>599</v>
      </c>
      <c r="O39" s="181"/>
      <c r="P39" s="181"/>
      <c r="Q39" s="181"/>
      <c r="R39" s="181"/>
    </row>
    <row r="40" spans="1:18">
      <c r="A40" s="2" t="s">
        <v>408</v>
      </c>
      <c r="B40" s="21">
        <v>281</v>
      </c>
      <c r="C40" s="21">
        <v>36</v>
      </c>
      <c r="D40" s="21">
        <v>245</v>
      </c>
      <c r="E40" s="21">
        <v>321</v>
      </c>
      <c r="F40" s="21">
        <v>42</v>
      </c>
      <c r="G40" s="21">
        <v>37</v>
      </c>
      <c r="H40" s="21">
        <v>5</v>
      </c>
      <c r="I40" s="21" t="s">
        <v>599</v>
      </c>
      <c r="J40" s="21">
        <v>279</v>
      </c>
      <c r="K40" s="21">
        <v>197</v>
      </c>
      <c r="L40" s="21">
        <v>82</v>
      </c>
      <c r="M40" s="21" t="s">
        <v>599</v>
      </c>
      <c r="O40" s="181"/>
      <c r="P40" s="181"/>
      <c r="Q40" s="181"/>
      <c r="R40" s="181"/>
    </row>
    <row r="41" spans="1:18">
      <c r="A41" s="1" t="s">
        <v>409</v>
      </c>
      <c r="B41" s="33">
        <v>238</v>
      </c>
      <c r="C41" s="33">
        <v>22</v>
      </c>
      <c r="D41" s="33">
        <v>216</v>
      </c>
      <c r="E41" s="33">
        <v>279</v>
      </c>
      <c r="F41" s="33">
        <v>23</v>
      </c>
      <c r="G41" s="33">
        <v>19</v>
      </c>
      <c r="H41" s="33">
        <v>4</v>
      </c>
      <c r="I41" s="33" t="s">
        <v>599</v>
      </c>
      <c r="J41" s="33">
        <v>256</v>
      </c>
      <c r="K41" s="33">
        <v>180</v>
      </c>
      <c r="L41" s="33">
        <v>75</v>
      </c>
      <c r="M41" s="33">
        <v>1</v>
      </c>
      <c r="O41" s="181"/>
      <c r="P41" s="181"/>
      <c r="Q41" s="181"/>
      <c r="R41" s="181"/>
    </row>
    <row r="42" spans="1:18">
      <c r="B42" s="44"/>
      <c r="C42" s="44"/>
      <c r="D42" s="44"/>
      <c r="E42" s="44"/>
      <c r="F42" s="44"/>
      <c r="G42" s="44"/>
      <c r="H42" s="44"/>
      <c r="I42" s="44"/>
      <c r="J42" s="44"/>
      <c r="K42" s="44"/>
      <c r="L42" s="44"/>
      <c r="M42" s="44"/>
      <c r="O42" s="181"/>
      <c r="P42" s="181"/>
      <c r="Q42" s="181"/>
      <c r="R42" s="181"/>
    </row>
    <row r="43" spans="1:18" s="3" customFormat="1">
      <c r="A43" s="3" t="s">
        <v>223</v>
      </c>
      <c r="B43" s="44">
        <v>1879</v>
      </c>
      <c r="C43" s="44">
        <v>208</v>
      </c>
      <c r="D43" s="44">
        <v>1671</v>
      </c>
      <c r="E43" s="44">
        <v>2118</v>
      </c>
      <c r="F43" s="44">
        <v>227</v>
      </c>
      <c r="G43" s="44">
        <v>171</v>
      </c>
      <c r="H43" s="44">
        <v>56</v>
      </c>
      <c r="I43" s="21" t="s">
        <v>599</v>
      </c>
      <c r="J43" s="44">
        <v>1891</v>
      </c>
      <c r="K43" s="44">
        <v>1200</v>
      </c>
      <c r="L43" s="44">
        <v>685</v>
      </c>
      <c r="M43" s="44">
        <v>6</v>
      </c>
      <c r="O43" s="181"/>
      <c r="P43" s="181"/>
      <c r="Q43" s="181"/>
      <c r="R43" s="181"/>
    </row>
    <row r="44" spans="1:18">
      <c r="B44" s="21"/>
      <c r="C44" s="21"/>
      <c r="D44" s="21"/>
      <c r="E44" s="21"/>
      <c r="F44" s="21"/>
      <c r="G44" s="21"/>
      <c r="H44" s="21"/>
      <c r="I44" s="21"/>
      <c r="J44" s="21"/>
      <c r="K44" s="21"/>
      <c r="L44" s="21"/>
      <c r="M44" s="21"/>
      <c r="O44" s="181"/>
      <c r="P44" s="181"/>
      <c r="Q44" s="181"/>
      <c r="R44" s="181"/>
    </row>
    <row r="45" spans="1:18">
      <c r="A45" s="2" t="s">
        <v>239</v>
      </c>
      <c r="B45" s="21">
        <v>65</v>
      </c>
      <c r="C45" s="21">
        <v>6</v>
      </c>
      <c r="D45" s="21">
        <v>59</v>
      </c>
      <c r="E45" s="21">
        <v>80</v>
      </c>
      <c r="F45" s="21">
        <v>7</v>
      </c>
      <c r="G45" s="21">
        <v>5</v>
      </c>
      <c r="H45" s="21">
        <v>2</v>
      </c>
      <c r="I45" s="21" t="s">
        <v>599</v>
      </c>
      <c r="J45" s="21">
        <v>73</v>
      </c>
      <c r="K45" s="21">
        <v>58</v>
      </c>
      <c r="L45" s="21">
        <v>15</v>
      </c>
      <c r="M45" s="21" t="s">
        <v>599</v>
      </c>
      <c r="O45" s="181"/>
      <c r="P45" s="181"/>
      <c r="Q45" s="181"/>
      <c r="R45" s="181"/>
    </row>
    <row r="46" spans="1:18">
      <c r="A46" s="2" t="s">
        <v>240</v>
      </c>
      <c r="B46" s="21">
        <v>53</v>
      </c>
      <c r="C46" s="21">
        <v>5</v>
      </c>
      <c r="D46" s="21">
        <v>48</v>
      </c>
      <c r="E46" s="21">
        <v>64</v>
      </c>
      <c r="F46" s="21">
        <v>7</v>
      </c>
      <c r="G46" s="21">
        <v>7</v>
      </c>
      <c r="H46" s="21" t="s">
        <v>599</v>
      </c>
      <c r="I46" s="21" t="s">
        <v>599</v>
      </c>
      <c r="J46" s="21">
        <v>57</v>
      </c>
      <c r="K46" s="21">
        <v>45</v>
      </c>
      <c r="L46" s="21">
        <v>11</v>
      </c>
      <c r="M46" s="21">
        <v>1</v>
      </c>
      <c r="O46" s="181"/>
      <c r="P46" s="181"/>
      <c r="Q46" s="181"/>
      <c r="R46" s="181"/>
    </row>
    <row r="47" spans="1:18">
      <c r="A47" s="2" t="s">
        <v>241</v>
      </c>
      <c r="B47" s="21">
        <v>55</v>
      </c>
      <c r="C47" s="21">
        <v>10</v>
      </c>
      <c r="D47" s="21">
        <v>45</v>
      </c>
      <c r="E47" s="21">
        <v>63</v>
      </c>
      <c r="F47" s="21">
        <v>12</v>
      </c>
      <c r="G47" s="21">
        <v>11</v>
      </c>
      <c r="H47" s="21">
        <v>1</v>
      </c>
      <c r="I47" s="21" t="s">
        <v>599</v>
      </c>
      <c r="J47" s="21">
        <v>51</v>
      </c>
      <c r="K47" s="21">
        <v>40</v>
      </c>
      <c r="L47" s="21">
        <v>11</v>
      </c>
      <c r="M47" s="21" t="s">
        <v>599</v>
      </c>
      <c r="O47" s="181"/>
      <c r="P47" s="181"/>
      <c r="Q47" s="181"/>
      <c r="R47" s="181"/>
    </row>
    <row r="48" spans="1:18">
      <c r="A48" s="2" t="s">
        <v>242</v>
      </c>
      <c r="B48" s="21">
        <v>144</v>
      </c>
      <c r="C48" s="21">
        <v>18</v>
      </c>
      <c r="D48" s="21">
        <v>126</v>
      </c>
      <c r="E48" s="21">
        <v>159</v>
      </c>
      <c r="F48" s="21">
        <v>19</v>
      </c>
      <c r="G48" s="21">
        <v>12</v>
      </c>
      <c r="H48" s="21">
        <v>7</v>
      </c>
      <c r="I48" s="21" t="s">
        <v>599</v>
      </c>
      <c r="J48" s="21">
        <v>140</v>
      </c>
      <c r="K48" s="21">
        <v>83</v>
      </c>
      <c r="L48" s="21">
        <v>57</v>
      </c>
      <c r="M48" s="21" t="s">
        <v>599</v>
      </c>
      <c r="O48" s="181"/>
      <c r="P48" s="181"/>
      <c r="Q48" s="181"/>
      <c r="R48" s="181"/>
    </row>
    <row r="49" spans="1:18">
      <c r="A49" s="2" t="s">
        <v>243</v>
      </c>
      <c r="B49" s="21">
        <v>138</v>
      </c>
      <c r="C49" s="21">
        <v>16</v>
      </c>
      <c r="D49" s="21">
        <v>122</v>
      </c>
      <c r="E49" s="21">
        <v>147</v>
      </c>
      <c r="F49" s="21">
        <v>16</v>
      </c>
      <c r="G49" s="21">
        <v>12</v>
      </c>
      <c r="H49" s="21">
        <v>4</v>
      </c>
      <c r="I49" s="21" t="s">
        <v>599</v>
      </c>
      <c r="J49" s="21">
        <v>131</v>
      </c>
      <c r="K49" s="21">
        <v>76</v>
      </c>
      <c r="L49" s="21">
        <v>55</v>
      </c>
      <c r="M49" s="21" t="s">
        <v>599</v>
      </c>
      <c r="O49" s="181"/>
      <c r="P49" s="181"/>
      <c r="Q49" s="181"/>
      <c r="R49" s="181"/>
    </row>
    <row r="50" spans="1:18">
      <c r="A50" s="2" t="s">
        <v>244</v>
      </c>
      <c r="B50" s="21">
        <v>157</v>
      </c>
      <c r="C50" s="21">
        <v>18</v>
      </c>
      <c r="D50" s="21">
        <v>139</v>
      </c>
      <c r="E50" s="21">
        <v>174</v>
      </c>
      <c r="F50" s="21">
        <v>19</v>
      </c>
      <c r="G50" s="21">
        <v>15</v>
      </c>
      <c r="H50" s="21">
        <v>4</v>
      </c>
      <c r="I50" s="21" t="s">
        <v>599</v>
      </c>
      <c r="J50" s="21">
        <v>155</v>
      </c>
      <c r="K50" s="21">
        <v>92</v>
      </c>
      <c r="L50" s="21">
        <v>61</v>
      </c>
      <c r="M50" s="21">
        <v>2</v>
      </c>
      <c r="O50" s="181"/>
      <c r="P50" s="181"/>
      <c r="Q50" s="181"/>
      <c r="R50" s="181"/>
    </row>
    <row r="51" spans="1:18">
      <c r="O51" s="181"/>
      <c r="P51" s="181"/>
      <c r="Q51" s="181"/>
      <c r="R51" s="181"/>
    </row>
    <row r="52" spans="1:18">
      <c r="A52" s="2" t="s">
        <v>245</v>
      </c>
      <c r="B52" s="21">
        <v>235</v>
      </c>
      <c r="C52" s="21">
        <v>27</v>
      </c>
      <c r="D52" s="21">
        <v>208</v>
      </c>
      <c r="E52" s="21">
        <v>256</v>
      </c>
      <c r="F52" s="21">
        <v>31</v>
      </c>
      <c r="G52" s="21">
        <v>25</v>
      </c>
      <c r="H52" s="21">
        <v>6</v>
      </c>
      <c r="I52" s="21" t="s">
        <v>599</v>
      </c>
      <c r="J52" s="21">
        <v>225</v>
      </c>
      <c r="K52" s="21">
        <v>121</v>
      </c>
      <c r="L52" s="21">
        <v>104</v>
      </c>
      <c r="M52" s="21" t="s">
        <v>599</v>
      </c>
      <c r="O52" s="181"/>
      <c r="P52" s="181"/>
      <c r="Q52" s="181"/>
      <c r="R52" s="181"/>
    </row>
    <row r="53" spans="1:18">
      <c r="A53" s="2" t="s">
        <v>246</v>
      </c>
      <c r="B53" s="21">
        <v>255</v>
      </c>
      <c r="C53" s="21">
        <v>30</v>
      </c>
      <c r="D53" s="21">
        <v>225</v>
      </c>
      <c r="E53" s="21">
        <v>290</v>
      </c>
      <c r="F53" s="21">
        <v>32</v>
      </c>
      <c r="G53" s="21">
        <v>18</v>
      </c>
      <c r="H53" s="21">
        <v>14</v>
      </c>
      <c r="I53" s="21" t="s">
        <v>599</v>
      </c>
      <c r="J53" s="21">
        <v>258</v>
      </c>
      <c r="K53" s="21">
        <v>163</v>
      </c>
      <c r="L53" s="21">
        <v>95</v>
      </c>
      <c r="M53" s="21" t="s">
        <v>599</v>
      </c>
      <c r="O53" s="181"/>
      <c r="P53" s="181"/>
      <c r="Q53" s="181"/>
      <c r="R53" s="181"/>
    </row>
    <row r="54" spans="1:18">
      <c r="A54" s="2" t="s">
        <v>247</v>
      </c>
      <c r="B54" s="21">
        <v>303</v>
      </c>
      <c r="C54" s="21">
        <v>22</v>
      </c>
      <c r="D54" s="21">
        <v>281</v>
      </c>
      <c r="E54" s="21">
        <v>335</v>
      </c>
      <c r="F54" s="21">
        <v>22</v>
      </c>
      <c r="G54" s="21">
        <v>13</v>
      </c>
      <c r="H54" s="21">
        <v>9</v>
      </c>
      <c r="I54" s="21" t="s">
        <v>599</v>
      </c>
      <c r="J54" s="21">
        <v>313</v>
      </c>
      <c r="K54" s="21">
        <v>202</v>
      </c>
      <c r="L54" s="21">
        <v>111</v>
      </c>
      <c r="M54" s="21" t="s">
        <v>599</v>
      </c>
      <c r="O54" s="181"/>
      <c r="P54" s="181"/>
      <c r="Q54" s="181"/>
      <c r="R54" s="181"/>
    </row>
    <row r="55" spans="1:18">
      <c r="A55" s="2" t="s">
        <v>248</v>
      </c>
      <c r="B55" s="21">
        <v>182</v>
      </c>
      <c r="C55" s="21">
        <v>17</v>
      </c>
      <c r="D55" s="21">
        <v>165</v>
      </c>
      <c r="E55" s="21">
        <v>207</v>
      </c>
      <c r="F55" s="21">
        <v>18</v>
      </c>
      <c r="G55" s="21">
        <v>16</v>
      </c>
      <c r="H55" s="21">
        <v>2</v>
      </c>
      <c r="I55" s="21" t="s">
        <v>599</v>
      </c>
      <c r="J55" s="21">
        <v>189</v>
      </c>
      <c r="K55" s="21">
        <v>122</v>
      </c>
      <c r="L55" s="21">
        <v>65</v>
      </c>
      <c r="M55" s="21">
        <v>2</v>
      </c>
      <c r="O55" s="181"/>
      <c r="P55" s="181"/>
      <c r="Q55" s="181"/>
      <c r="R55" s="181"/>
    </row>
    <row r="56" spans="1:18">
      <c r="A56" s="2" t="s">
        <v>249</v>
      </c>
      <c r="B56" s="21">
        <v>147</v>
      </c>
      <c r="C56" s="21">
        <v>12</v>
      </c>
      <c r="D56" s="21">
        <v>135</v>
      </c>
      <c r="E56" s="21">
        <v>168</v>
      </c>
      <c r="F56" s="21">
        <v>13</v>
      </c>
      <c r="G56" s="21">
        <v>10</v>
      </c>
      <c r="H56" s="21">
        <v>3</v>
      </c>
      <c r="I56" s="21" t="s">
        <v>599</v>
      </c>
      <c r="J56" s="21">
        <v>155</v>
      </c>
      <c r="K56" s="21">
        <v>101</v>
      </c>
      <c r="L56" s="21">
        <v>53</v>
      </c>
      <c r="M56" s="21">
        <v>1</v>
      </c>
      <c r="O56" s="181"/>
      <c r="P56" s="181"/>
      <c r="Q56" s="181"/>
      <c r="R56" s="181"/>
    </row>
    <row r="57" spans="1:18">
      <c r="A57" s="2" t="s">
        <v>250</v>
      </c>
      <c r="B57" s="21">
        <v>118</v>
      </c>
      <c r="C57" s="21">
        <v>14</v>
      </c>
      <c r="D57" s="21">
        <v>104</v>
      </c>
      <c r="E57" s="21">
        <v>148</v>
      </c>
      <c r="F57" s="21">
        <v>18</v>
      </c>
      <c r="G57" s="21">
        <v>15</v>
      </c>
      <c r="H57" s="21">
        <v>3</v>
      </c>
      <c r="I57" s="21" t="s">
        <v>599</v>
      </c>
      <c r="J57" s="21">
        <v>130</v>
      </c>
      <c r="K57" s="21">
        <v>89</v>
      </c>
      <c r="L57" s="21">
        <v>41</v>
      </c>
      <c r="M57" s="21" t="s">
        <v>599</v>
      </c>
      <c r="O57" s="181"/>
      <c r="P57" s="181"/>
      <c r="Q57" s="181"/>
      <c r="R57" s="181"/>
    </row>
    <row r="58" spans="1:18">
      <c r="A58" s="1" t="s">
        <v>251</v>
      </c>
      <c r="B58" s="21">
        <v>27</v>
      </c>
      <c r="C58" s="21">
        <v>13</v>
      </c>
      <c r="D58" s="21">
        <v>14</v>
      </c>
      <c r="E58" s="21">
        <v>27</v>
      </c>
      <c r="F58" s="21">
        <v>13</v>
      </c>
      <c r="G58" s="21">
        <v>12</v>
      </c>
      <c r="H58" s="21">
        <v>1</v>
      </c>
      <c r="I58" s="21" t="s">
        <v>599</v>
      </c>
      <c r="J58" s="21">
        <v>14</v>
      </c>
      <c r="K58" s="21">
        <v>8</v>
      </c>
      <c r="L58" s="21">
        <v>6</v>
      </c>
      <c r="M58" s="21" t="s">
        <v>599</v>
      </c>
      <c r="O58" s="181"/>
      <c r="P58" s="181"/>
      <c r="Q58" s="181"/>
      <c r="R58" s="181"/>
    </row>
    <row r="59" spans="1:18">
      <c r="O59" s="181"/>
      <c r="P59" s="181"/>
      <c r="Q59" s="181"/>
      <c r="R59" s="181"/>
    </row>
    <row r="60" spans="1:18">
      <c r="O60" s="181"/>
      <c r="P60" s="181"/>
      <c r="Q60" s="181"/>
      <c r="R60" s="181"/>
    </row>
  </sheetData>
  <pageMargins left="0.74803149606299213" right="0.74803149606299213" top="0.98425196850393704" bottom="0.98425196850393704" header="0.51181102362204722" footer="0.51181102362204722"/>
  <pageSetup paperSize="9" scale="5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4">
    <pageSetUpPr fitToPage="1"/>
  </sheetPr>
  <dimension ref="A1:R78"/>
  <sheetViews>
    <sheetView zoomScaleNormal="100" zoomScaleSheetLayoutView="100" workbookViewId="0">
      <pane ySplit="13" topLeftCell="A14" activePane="bottomLeft" state="frozen"/>
      <selection activeCell="D63" sqref="D63"/>
      <selection pane="bottomLeft"/>
    </sheetView>
  </sheetViews>
  <sheetFormatPr defaultColWidth="9.140625" defaultRowHeight="11.25" customHeight="1"/>
  <cols>
    <col min="1" max="1" width="22" style="2" customWidth="1"/>
    <col min="2" max="2" width="6.85546875" style="2" customWidth="1"/>
    <col min="3" max="3" width="11.42578125" style="2" customWidth="1"/>
    <col min="4" max="4" width="14" style="2" customWidth="1"/>
    <col min="5" max="6" width="6.85546875" style="2" customWidth="1"/>
    <col min="7" max="7" width="4.85546875" style="2" customWidth="1"/>
    <col min="8" max="8" width="7" style="2" customWidth="1"/>
    <col min="9" max="10" width="6.85546875" style="2" customWidth="1"/>
    <col min="11" max="11" width="5.140625" style="2" customWidth="1"/>
    <col min="12" max="12" width="6.85546875" style="2" customWidth="1"/>
    <col min="13" max="13" width="8.7109375" style="2" customWidth="1"/>
    <col min="14" max="16384" width="9.140625" style="2"/>
  </cols>
  <sheetData>
    <row r="1" spans="1:18" ht="11.25" customHeight="1">
      <c r="A1" s="3" t="s">
        <v>579</v>
      </c>
      <c r="B1" s="6"/>
      <c r="C1" s="3"/>
      <c r="D1" s="3"/>
      <c r="E1" s="3"/>
      <c r="F1" s="3"/>
      <c r="G1" s="3"/>
      <c r="H1" s="3"/>
      <c r="I1" s="3"/>
      <c r="J1" s="3"/>
      <c r="K1" s="3"/>
      <c r="L1" s="3"/>
      <c r="M1" s="3"/>
    </row>
    <row r="2" spans="1:18" ht="11.25" customHeight="1">
      <c r="A2" s="3" t="s">
        <v>691</v>
      </c>
      <c r="B2" s="6"/>
      <c r="C2" s="3"/>
      <c r="D2" s="3"/>
      <c r="E2" s="3"/>
      <c r="F2" s="3"/>
      <c r="G2" s="3"/>
      <c r="H2" s="3"/>
      <c r="I2" s="3"/>
      <c r="J2" s="3"/>
      <c r="K2" s="3"/>
      <c r="L2" s="3"/>
      <c r="M2" s="3"/>
    </row>
    <row r="3" spans="1:18" ht="11.25" customHeight="1">
      <c r="A3" s="7" t="s">
        <v>580</v>
      </c>
      <c r="B3" s="6"/>
      <c r="C3" s="3"/>
      <c r="D3" s="3"/>
      <c r="E3" s="3"/>
      <c r="F3" s="3"/>
      <c r="G3" s="3"/>
      <c r="H3" s="3"/>
      <c r="I3" s="3"/>
      <c r="J3" s="3"/>
      <c r="K3" s="3"/>
      <c r="L3" s="3"/>
      <c r="M3" s="3"/>
    </row>
    <row r="4" spans="1:18" ht="11.25" customHeight="1">
      <c r="A4" s="7" t="s">
        <v>692</v>
      </c>
      <c r="B4" s="9"/>
    </row>
    <row r="5" spans="1:18" ht="11.25" customHeight="1">
      <c r="A5" s="8"/>
      <c r="B5" s="23"/>
      <c r="C5" s="1"/>
      <c r="D5" s="1"/>
      <c r="E5" s="1"/>
      <c r="F5" s="1"/>
      <c r="G5" s="1"/>
      <c r="H5" s="1"/>
      <c r="I5" s="1"/>
      <c r="J5" s="1"/>
      <c r="K5" s="1"/>
      <c r="L5" s="1"/>
      <c r="M5" s="1"/>
    </row>
    <row r="6" spans="1:18" ht="11.25" customHeight="1">
      <c r="A6" s="3" t="s">
        <v>65</v>
      </c>
      <c r="B6" s="3" t="s">
        <v>113</v>
      </c>
      <c r="C6" s="3"/>
      <c r="D6" s="3"/>
      <c r="E6" s="3" t="s">
        <v>194</v>
      </c>
      <c r="F6" s="3"/>
      <c r="G6" s="3"/>
      <c r="H6" s="3"/>
      <c r="I6" s="3"/>
      <c r="J6" s="3"/>
      <c r="K6" s="3"/>
      <c r="L6" s="3"/>
      <c r="M6" s="3"/>
    </row>
    <row r="7" spans="1:18" ht="11.25" customHeight="1">
      <c r="A7" s="7" t="s">
        <v>66</v>
      </c>
      <c r="B7" s="8" t="s">
        <v>114</v>
      </c>
      <c r="C7" s="4"/>
      <c r="D7" s="4"/>
      <c r="E7" s="8" t="s">
        <v>195</v>
      </c>
      <c r="F7" s="4"/>
      <c r="G7" s="4"/>
      <c r="H7" s="4"/>
      <c r="I7" s="4"/>
      <c r="J7" s="4"/>
      <c r="K7" s="4"/>
      <c r="L7" s="4"/>
      <c r="M7" s="4"/>
    </row>
    <row r="8" spans="1:18" ht="11.25" customHeight="1">
      <c r="A8" s="3"/>
      <c r="B8" s="3" t="s">
        <v>144</v>
      </c>
      <c r="C8" s="3" t="s">
        <v>225</v>
      </c>
      <c r="D8" s="3"/>
      <c r="E8" s="3" t="s">
        <v>144</v>
      </c>
      <c r="F8" s="3" t="s">
        <v>224</v>
      </c>
      <c r="G8" s="3"/>
      <c r="H8" s="3"/>
      <c r="I8" s="3"/>
      <c r="J8" s="3"/>
      <c r="K8" s="3"/>
      <c r="L8" s="3"/>
      <c r="M8" s="3"/>
    </row>
    <row r="9" spans="1:18" ht="11.25" customHeight="1">
      <c r="A9" s="3"/>
      <c r="B9" s="7" t="s">
        <v>93</v>
      </c>
      <c r="C9" s="8" t="s">
        <v>196</v>
      </c>
      <c r="D9" s="4"/>
      <c r="E9" s="7" t="s">
        <v>93</v>
      </c>
      <c r="F9" s="8" t="s">
        <v>197</v>
      </c>
      <c r="G9" s="4"/>
      <c r="H9" s="4"/>
      <c r="I9" s="4"/>
      <c r="J9" s="4"/>
      <c r="K9" s="4"/>
      <c r="L9" s="4"/>
      <c r="M9" s="4"/>
    </row>
    <row r="10" spans="1:18" ht="11.25" customHeight="1">
      <c r="A10" s="3"/>
      <c r="B10" s="3"/>
      <c r="C10" s="3" t="s">
        <v>209</v>
      </c>
      <c r="D10" s="3" t="s">
        <v>198</v>
      </c>
      <c r="E10" s="3"/>
      <c r="F10" s="3" t="s">
        <v>11</v>
      </c>
      <c r="G10" s="3"/>
      <c r="I10" s="3"/>
      <c r="J10" s="3" t="s">
        <v>56</v>
      </c>
      <c r="K10" s="3"/>
      <c r="L10" s="3"/>
      <c r="M10" s="3"/>
    </row>
    <row r="11" spans="1:18" ht="11.25" customHeight="1">
      <c r="A11" s="3"/>
      <c r="B11" s="3"/>
      <c r="C11" s="7" t="s">
        <v>203</v>
      </c>
      <c r="D11" s="8" t="s">
        <v>200</v>
      </c>
      <c r="E11" s="3"/>
      <c r="F11" s="8" t="s">
        <v>201</v>
      </c>
      <c r="G11" s="4"/>
      <c r="H11" s="1"/>
      <c r="I11" s="4"/>
      <c r="J11" s="8" t="s">
        <v>57</v>
      </c>
      <c r="K11" s="4"/>
      <c r="L11" s="4"/>
      <c r="M11" s="4"/>
    </row>
    <row r="12" spans="1:18" ht="11.25" customHeight="1">
      <c r="A12" s="3"/>
      <c r="B12" s="3"/>
      <c r="C12" s="3"/>
      <c r="D12" s="3" t="s">
        <v>204</v>
      </c>
      <c r="E12" s="3"/>
      <c r="F12" s="3" t="s">
        <v>144</v>
      </c>
      <c r="G12" s="3" t="s">
        <v>145</v>
      </c>
      <c r="H12" s="3" t="s">
        <v>146</v>
      </c>
      <c r="I12" s="3" t="s">
        <v>111</v>
      </c>
      <c r="J12" s="3" t="s">
        <v>144</v>
      </c>
      <c r="K12" s="3" t="s">
        <v>145</v>
      </c>
      <c r="L12" s="3" t="s">
        <v>146</v>
      </c>
      <c r="M12" s="3" t="s">
        <v>111</v>
      </c>
    </row>
    <row r="13" spans="1:18" ht="11.25" customHeight="1">
      <c r="A13" s="4"/>
      <c r="B13" s="4"/>
      <c r="C13" s="4"/>
      <c r="D13" s="8" t="s">
        <v>135</v>
      </c>
      <c r="E13" s="4"/>
      <c r="F13" s="8" t="s">
        <v>93</v>
      </c>
      <c r="G13" s="8" t="s">
        <v>145</v>
      </c>
      <c r="H13" s="8" t="s">
        <v>58</v>
      </c>
      <c r="I13" s="8" t="s">
        <v>112</v>
      </c>
      <c r="J13" s="8" t="s">
        <v>93</v>
      </c>
      <c r="K13" s="8" t="s">
        <v>145</v>
      </c>
      <c r="L13" s="8" t="s">
        <v>58</v>
      </c>
      <c r="M13" s="8" t="s">
        <v>112</v>
      </c>
      <c r="O13"/>
    </row>
    <row r="14" spans="1:18" ht="11.25" customHeight="1">
      <c r="B14" s="44"/>
      <c r="C14" s="44"/>
      <c r="D14" s="44"/>
      <c r="E14" s="44"/>
      <c r="F14" s="44"/>
      <c r="G14" s="44"/>
      <c r="H14" s="44"/>
      <c r="I14" s="44"/>
      <c r="J14" s="44"/>
      <c r="K14" s="44"/>
      <c r="L14" s="44"/>
      <c r="M14" s="44"/>
      <c r="O14"/>
    </row>
    <row r="15" spans="1:18" s="3" customFormat="1" ht="11.25" customHeight="1">
      <c r="A15" s="3" t="s">
        <v>223</v>
      </c>
      <c r="B15" s="44">
        <v>1879</v>
      </c>
      <c r="C15" s="44">
        <v>208</v>
      </c>
      <c r="D15" s="44">
        <v>1671</v>
      </c>
      <c r="E15" s="44">
        <v>2118</v>
      </c>
      <c r="F15" s="44">
        <v>227</v>
      </c>
      <c r="G15" s="44">
        <v>171</v>
      </c>
      <c r="H15" s="44">
        <v>56</v>
      </c>
      <c r="I15" s="44" t="s">
        <v>599</v>
      </c>
      <c r="J15" s="44">
        <v>1891</v>
      </c>
      <c r="K15" s="44">
        <v>1200</v>
      </c>
      <c r="L15" s="44">
        <v>685</v>
      </c>
      <c r="M15" s="44">
        <v>6</v>
      </c>
      <c r="O15" s="181"/>
      <c r="P15" s="181"/>
      <c r="Q15" s="181"/>
      <c r="R15" s="181"/>
    </row>
    <row r="16" spans="1:18" s="3" customFormat="1">
      <c r="B16" s="6" t="s">
        <v>657</v>
      </c>
      <c r="C16" s="6" t="s">
        <v>657</v>
      </c>
      <c r="D16" s="6" t="s">
        <v>657</v>
      </c>
      <c r="E16" s="6" t="s">
        <v>657</v>
      </c>
      <c r="F16" s="6" t="s">
        <v>657</v>
      </c>
      <c r="G16" s="6" t="s">
        <v>657</v>
      </c>
      <c r="H16" s="6" t="s">
        <v>657</v>
      </c>
      <c r="I16" s="6" t="s">
        <v>657</v>
      </c>
      <c r="J16" s="6" t="s">
        <v>657</v>
      </c>
      <c r="K16" s="6" t="s">
        <v>657</v>
      </c>
      <c r="L16" s="6" t="s">
        <v>657</v>
      </c>
      <c r="M16" s="6" t="s">
        <v>657</v>
      </c>
      <c r="O16" s="181"/>
      <c r="P16" s="181"/>
      <c r="Q16" s="181"/>
      <c r="R16" s="181"/>
    </row>
    <row r="17" spans="1:18" ht="11.25" customHeight="1">
      <c r="A17" s="3" t="s">
        <v>616</v>
      </c>
      <c r="B17" s="21" t="s">
        <v>657</v>
      </c>
      <c r="C17" s="21" t="s">
        <v>657</v>
      </c>
      <c r="D17" s="21" t="s">
        <v>657</v>
      </c>
      <c r="E17" s="21" t="s">
        <v>657</v>
      </c>
      <c r="F17" s="21" t="s">
        <v>657</v>
      </c>
      <c r="G17" s="21" t="s">
        <v>657</v>
      </c>
      <c r="H17" s="21" t="s">
        <v>657</v>
      </c>
      <c r="I17" s="21" t="s">
        <v>657</v>
      </c>
      <c r="J17" s="21" t="s">
        <v>657</v>
      </c>
      <c r="K17" s="21" t="s">
        <v>657</v>
      </c>
      <c r="L17" s="21" t="s">
        <v>657</v>
      </c>
      <c r="M17" s="21" t="s">
        <v>657</v>
      </c>
      <c r="O17" s="181"/>
      <c r="P17" s="181"/>
      <c r="Q17" s="181"/>
      <c r="R17" s="181"/>
    </row>
    <row r="18" spans="1:18" ht="11.25" customHeight="1">
      <c r="A18" s="2" t="s">
        <v>348</v>
      </c>
      <c r="B18" s="21">
        <v>861</v>
      </c>
      <c r="C18" s="21">
        <v>50</v>
      </c>
      <c r="D18" s="21">
        <v>811</v>
      </c>
      <c r="E18" s="21">
        <v>925</v>
      </c>
      <c r="F18" s="21">
        <v>51</v>
      </c>
      <c r="G18" s="21">
        <v>39</v>
      </c>
      <c r="H18" s="21">
        <v>12</v>
      </c>
      <c r="I18" s="21" t="s">
        <v>599</v>
      </c>
      <c r="J18" s="21">
        <v>874</v>
      </c>
      <c r="K18" s="21">
        <v>522</v>
      </c>
      <c r="L18" s="21">
        <v>348</v>
      </c>
      <c r="M18" s="21">
        <v>4</v>
      </c>
      <c r="N18" s="9"/>
      <c r="O18" s="391"/>
      <c r="P18" s="181"/>
      <c r="Q18" s="181"/>
      <c r="R18" s="181"/>
    </row>
    <row r="19" spans="1:18" ht="11.25" customHeight="1">
      <c r="A19" s="2" t="s">
        <v>349</v>
      </c>
      <c r="B19" s="21">
        <v>961</v>
      </c>
      <c r="C19" s="21">
        <v>141</v>
      </c>
      <c r="D19" s="21">
        <v>820</v>
      </c>
      <c r="E19" s="21">
        <v>1132</v>
      </c>
      <c r="F19" s="21">
        <v>158</v>
      </c>
      <c r="G19" s="21">
        <v>117</v>
      </c>
      <c r="H19" s="21">
        <v>41</v>
      </c>
      <c r="I19" s="21" t="s">
        <v>599</v>
      </c>
      <c r="J19" s="21">
        <v>974</v>
      </c>
      <c r="K19" s="21">
        <v>653</v>
      </c>
      <c r="L19" s="21">
        <v>319</v>
      </c>
      <c r="M19" s="21">
        <v>2</v>
      </c>
      <c r="N19" s="9"/>
      <c r="O19" s="181"/>
      <c r="P19" s="181"/>
      <c r="Q19" s="181"/>
      <c r="R19" s="181"/>
    </row>
    <row r="20" spans="1:18" ht="11.25" customHeight="1">
      <c r="A20" s="1" t="s">
        <v>71</v>
      </c>
      <c r="B20" s="33">
        <v>57</v>
      </c>
      <c r="C20" s="33">
        <v>17</v>
      </c>
      <c r="D20" s="33">
        <v>40</v>
      </c>
      <c r="E20" s="33">
        <v>61</v>
      </c>
      <c r="F20" s="33">
        <v>18</v>
      </c>
      <c r="G20" s="33">
        <v>15</v>
      </c>
      <c r="H20" s="33">
        <v>3</v>
      </c>
      <c r="I20" s="33" t="s">
        <v>599</v>
      </c>
      <c r="J20" s="33">
        <v>43</v>
      </c>
      <c r="K20" s="33">
        <v>25</v>
      </c>
      <c r="L20" s="33">
        <v>18</v>
      </c>
      <c r="M20" s="33" t="s">
        <v>599</v>
      </c>
      <c r="O20" s="181"/>
      <c r="P20" s="181"/>
      <c r="Q20" s="181"/>
      <c r="R20" s="181"/>
    </row>
    <row r="21" spans="1:18" ht="11.25" customHeight="1">
      <c r="A21" s="3"/>
      <c r="B21" s="44"/>
      <c r="C21" s="44"/>
      <c r="D21" s="44"/>
      <c r="E21" s="44"/>
      <c r="F21" s="44"/>
      <c r="G21" s="44"/>
      <c r="H21" s="44"/>
      <c r="I21" s="44"/>
      <c r="J21" s="44"/>
      <c r="K21" s="44"/>
      <c r="L21" s="44"/>
      <c r="M21" s="44"/>
      <c r="O21" s="181"/>
      <c r="P21" s="181"/>
      <c r="Q21" s="181"/>
      <c r="R21" s="181"/>
    </row>
    <row r="22" spans="1:18" ht="11.25" customHeight="1">
      <c r="A22" s="3" t="s">
        <v>23</v>
      </c>
      <c r="C22" s="21"/>
      <c r="D22" s="21"/>
      <c r="E22" s="21"/>
      <c r="F22" s="21"/>
      <c r="G22" s="21"/>
      <c r="H22" s="21"/>
      <c r="I22" s="21"/>
      <c r="J22" s="21"/>
      <c r="K22" s="21"/>
      <c r="L22" s="21"/>
      <c r="M22" s="21"/>
      <c r="O22" s="181"/>
      <c r="P22" s="181"/>
      <c r="Q22" s="181"/>
      <c r="R22" s="181"/>
    </row>
    <row r="23" spans="1:18" ht="11.25" customHeight="1">
      <c r="A23" s="2" t="s">
        <v>326</v>
      </c>
      <c r="B23" s="21">
        <v>138</v>
      </c>
      <c r="C23" s="21">
        <v>17</v>
      </c>
      <c r="D23" s="21">
        <v>121</v>
      </c>
      <c r="E23" s="21">
        <v>168</v>
      </c>
      <c r="F23" s="21">
        <v>21</v>
      </c>
      <c r="G23" s="21">
        <v>14</v>
      </c>
      <c r="H23" s="21">
        <v>7</v>
      </c>
      <c r="I23" s="21" t="s">
        <v>599</v>
      </c>
      <c r="J23" s="21">
        <v>147</v>
      </c>
      <c r="K23" s="21">
        <v>102</v>
      </c>
      <c r="L23" s="21">
        <v>45</v>
      </c>
      <c r="M23" s="21" t="s">
        <v>599</v>
      </c>
      <c r="O23" s="181"/>
      <c r="P23" s="181"/>
      <c r="Q23" s="181"/>
      <c r="R23" s="181"/>
    </row>
    <row r="24" spans="1:18" ht="11.25" customHeight="1">
      <c r="A24" s="2" t="s">
        <v>611</v>
      </c>
      <c r="B24" s="21">
        <v>12</v>
      </c>
      <c r="C24" s="21">
        <v>2</v>
      </c>
      <c r="D24" s="21">
        <v>10</v>
      </c>
      <c r="E24" s="21">
        <v>13</v>
      </c>
      <c r="F24" s="21">
        <v>2</v>
      </c>
      <c r="G24" s="21">
        <v>1</v>
      </c>
      <c r="H24" s="21">
        <v>1</v>
      </c>
      <c r="I24" s="21" t="s">
        <v>599</v>
      </c>
      <c r="J24" s="21">
        <v>11</v>
      </c>
      <c r="K24" s="21">
        <v>8</v>
      </c>
      <c r="L24" s="21">
        <v>3</v>
      </c>
      <c r="M24" s="21" t="s">
        <v>599</v>
      </c>
      <c r="O24" s="181"/>
      <c r="P24" s="181"/>
      <c r="Q24" s="181"/>
      <c r="R24" s="181"/>
    </row>
    <row r="25" spans="1:18" ht="11.25" customHeight="1">
      <c r="A25" s="2" t="s">
        <v>327</v>
      </c>
      <c r="B25" s="21">
        <v>1</v>
      </c>
      <c r="C25" s="21" t="s">
        <v>599</v>
      </c>
      <c r="D25" s="21">
        <v>1</v>
      </c>
      <c r="E25" s="21">
        <v>1</v>
      </c>
      <c r="F25" s="21" t="s">
        <v>599</v>
      </c>
      <c r="G25" s="21" t="s">
        <v>599</v>
      </c>
      <c r="H25" s="21" t="s">
        <v>599</v>
      </c>
      <c r="I25" s="21" t="s">
        <v>599</v>
      </c>
      <c r="J25" s="21">
        <v>1</v>
      </c>
      <c r="K25" s="21">
        <v>1</v>
      </c>
      <c r="L25" s="21" t="s">
        <v>599</v>
      </c>
      <c r="M25" s="21" t="s">
        <v>599</v>
      </c>
      <c r="O25" s="181"/>
      <c r="P25" s="181"/>
      <c r="Q25" s="181"/>
      <c r="R25" s="181"/>
    </row>
    <row r="26" spans="1:18" ht="11.25" customHeight="1">
      <c r="A26" s="2" t="s">
        <v>612</v>
      </c>
      <c r="B26" s="21">
        <v>87</v>
      </c>
      <c r="C26" s="21">
        <v>10</v>
      </c>
      <c r="D26" s="21">
        <v>77</v>
      </c>
      <c r="E26" s="21">
        <v>95</v>
      </c>
      <c r="F26" s="21">
        <v>11</v>
      </c>
      <c r="G26" s="21">
        <v>8</v>
      </c>
      <c r="H26" s="21">
        <v>3</v>
      </c>
      <c r="I26" s="21" t="s">
        <v>599</v>
      </c>
      <c r="J26" s="21">
        <v>84</v>
      </c>
      <c r="K26" s="21">
        <v>52</v>
      </c>
      <c r="L26" s="21">
        <v>32</v>
      </c>
      <c r="M26" s="21" t="s">
        <v>599</v>
      </c>
      <c r="O26" s="181"/>
      <c r="P26" s="181"/>
      <c r="Q26" s="181"/>
      <c r="R26" s="181"/>
    </row>
    <row r="27" spans="1:18" ht="11.25" customHeight="1">
      <c r="A27" s="2" t="s">
        <v>609</v>
      </c>
      <c r="B27" s="21">
        <v>731</v>
      </c>
      <c r="C27" s="21">
        <v>97</v>
      </c>
      <c r="D27" s="21">
        <v>634</v>
      </c>
      <c r="E27" s="21">
        <v>851</v>
      </c>
      <c r="F27" s="21">
        <v>113</v>
      </c>
      <c r="G27" s="21">
        <v>84</v>
      </c>
      <c r="H27" s="21">
        <v>29</v>
      </c>
      <c r="I27" s="21" t="s">
        <v>599</v>
      </c>
      <c r="J27" s="21">
        <v>742</v>
      </c>
      <c r="K27" s="21">
        <v>500</v>
      </c>
      <c r="L27" s="21">
        <v>266</v>
      </c>
      <c r="M27" s="21">
        <v>1</v>
      </c>
      <c r="O27" s="181"/>
      <c r="P27" s="181"/>
      <c r="Q27" s="181"/>
      <c r="R27" s="181"/>
    </row>
    <row r="28" spans="1:18" ht="11.25" customHeight="1">
      <c r="A28" s="2" t="s">
        <v>608</v>
      </c>
      <c r="B28" s="21">
        <v>9</v>
      </c>
      <c r="C28" s="21" t="s">
        <v>599</v>
      </c>
      <c r="D28" s="21">
        <v>9</v>
      </c>
      <c r="E28" s="21">
        <v>12</v>
      </c>
      <c r="F28" s="21" t="s">
        <v>599</v>
      </c>
      <c r="G28" s="21" t="s">
        <v>599</v>
      </c>
      <c r="H28" s="21" t="s">
        <v>599</v>
      </c>
      <c r="I28" s="21" t="s">
        <v>599</v>
      </c>
      <c r="J28" s="21">
        <v>12</v>
      </c>
      <c r="K28" s="21">
        <v>8</v>
      </c>
      <c r="L28" s="21">
        <v>4</v>
      </c>
      <c r="M28" s="21" t="s">
        <v>599</v>
      </c>
      <c r="O28" s="181"/>
      <c r="P28" s="181"/>
      <c r="Q28" s="181"/>
      <c r="R28" s="181"/>
    </row>
    <row r="29" spans="1:18" ht="11.25" customHeight="1">
      <c r="A29" s="1" t="s">
        <v>328</v>
      </c>
      <c r="B29" s="33">
        <v>914</v>
      </c>
      <c r="C29" s="33">
        <v>82</v>
      </c>
      <c r="D29" s="33">
        <v>832</v>
      </c>
      <c r="E29" s="33">
        <v>992</v>
      </c>
      <c r="F29" s="33">
        <v>84</v>
      </c>
      <c r="G29" s="33">
        <v>67</v>
      </c>
      <c r="H29" s="33">
        <v>17</v>
      </c>
      <c r="I29" s="33" t="s">
        <v>599</v>
      </c>
      <c r="J29" s="33">
        <v>908</v>
      </c>
      <c r="K29" s="33">
        <v>551</v>
      </c>
      <c r="L29" s="33">
        <v>352</v>
      </c>
      <c r="M29" s="33">
        <v>5</v>
      </c>
      <c r="O29" s="181"/>
      <c r="P29" s="181"/>
      <c r="Q29" s="181"/>
      <c r="R29" s="181"/>
    </row>
    <row r="30" spans="1:18" ht="11.25" customHeight="1">
      <c r="B30" s="44"/>
      <c r="C30" s="44"/>
      <c r="D30" s="44"/>
      <c r="E30" s="44"/>
      <c r="F30" s="44"/>
      <c r="G30" s="44"/>
      <c r="H30" s="44"/>
      <c r="I30" s="44"/>
      <c r="J30" s="44"/>
      <c r="K30" s="44"/>
      <c r="L30" s="44"/>
      <c r="M30" s="44"/>
      <c r="O30" s="181"/>
      <c r="P30" s="181"/>
      <c r="Q30" s="181"/>
      <c r="R30" s="181"/>
    </row>
    <row r="31" spans="1:18" ht="11.25" customHeight="1">
      <c r="A31" s="3" t="s">
        <v>22</v>
      </c>
      <c r="B31" s="21"/>
      <c r="C31" s="21"/>
      <c r="D31" s="21"/>
      <c r="E31" s="21"/>
      <c r="F31" s="21"/>
      <c r="G31" s="21"/>
      <c r="H31" s="21"/>
      <c r="I31" s="21"/>
      <c r="J31" s="21"/>
      <c r="K31" s="21"/>
      <c r="L31" s="21"/>
      <c r="M31" s="21"/>
      <c r="O31" s="181"/>
      <c r="P31" s="181"/>
      <c r="Q31" s="181"/>
      <c r="R31" s="181"/>
    </row>
    <row r="32" spans="1:18" ht="11.25" customHeight="1">
      <c r="A32" s="2" t="s">
        <v>76</v>
      </c>
      <c r="B32" s="21">
        <v>22</v>
      </c>
      <c r="C32" s="21">
        <v>2</v>
      </c>
      <c r="D32" s="21">
        <v>20</v>
      </c>
      <c r="E32" s="21">
        <v>30</v>
      </c>
      <c r="F32" s="21">
        <v>2</v>
      </c>
      <c r="G32" s="21">
        <v>1</v>
      </c>
      <c r="H32" s="21">
        <v>1</v>
      </c>
      <c r="I32" s="21" t="s">
        <v>599</v>
      </c>
      <c r="J32" s="21">
        <v>28</v>
      </c>
      <c r="K32" s="21">
        <v>16</v>
      </c>
      <c r="L32" s="21">
        <v>12</v>
      </c>
      <c r="M32" s="21" t="s">
        <v>599</v>
      </c>
      <c r="O32" s="181"/>
      <c r="P32" s="181"/>
      <c r="Q32" s="181"/>
      <c r="R32" s="181"/>
    </row>
    <row r="33" spans="1:18" ht="11.25" customHeight="1">
      <c r="A33" s="2" t="s">
        <v>77</v>
      </c>
      <c r="B33" s="21">
        <v>71</v>
      </c>
      <c r="C33" s="21">
        <v>11</v>
      </c>
      <c r="D33" s="21">
        <v>60</v>
      </c>
      <c r="E33" s="21">
        <v>83</v>
      </c>
      <c r="F33" s="21">
        <v>13</v>
      </c>
      <c r="G33" s="21">
        <v>8</v>
      </c>
      <c r="H33" s="21">
        <v>5</v>
      </c>
      <c r="I33" s="21" t="s">
        <v>599</v>
      </c>
      <c r="J33" s="21">
        <v>70</v>
      </c>
      <c r="K33" s="21">
        <v>54</v>
      </c>
      <c r="L33" s="21">
        <v>16</v>
      </c>
      <c r="M33" s="21" t="s">
        <v>599</v>
      </c>
      <c r="O33" s="181"/>
      <c r="P33" s="181"/>
      <c r="Q33" s="181"/>
      <c r="R33" s="181"/>
    </row>
    <row r="34" spans="1:18" ht="11.25" customHeight="1">
      <c r="A34" s="2" t="s">
        <v>215</v>
      </c>
      <c r="B34" s="21">
        <v>86</v>
      </c>
      <c r="C34" s="21">
        <v>14</v>
      </c>
      <c r="D34" s="21">
        <v>72</v>
      </c>
      <c r="E34" s="21">
        <v>101</v>
      </c>
      <c r="F34" s="21">
        <v>15</v>
      </c>
      <c r="G34" s="21">
        <v>10</v>
      </c>
      <c r="H34" s="21">
        <v>5</v>
      </c>
      <c r="I34" s="21" t="s">
        <v>599</v>
      </c>
      <c r="J34" s="21">
        <v>86</v>
      </c>
      <c r="K34" s="21">
        <v>51</v>
      </c>
      <c r="L34" s="21">
        <v>35</v>
      </c>
      <c r="M34" s="21" t="s">
        <v>599</v>
      </c>
      <c r="O34" s="181"/>
      <c r="P34" s="181"/>
      <c r="Q34" s="181"/>
      <c r="R34" s="181"/>
    </row>
    <row r="35" spans="1:18" ht="11.25" customHeight="1">
      <c r="A35" s="2" t="s">
        <v>78</v>
      </c>
      <c r="B35" s="21">
        <v>65</v>
      </c>
      <c r="C35" s="21">
        <v>16</v>
      </c>
      <c r="D35" s="21">
        <v>49</v>
      </c>
      <c r="E35" s="21">
        <v>73</v>
      </c>
      <c r="F35" s="21">
        <v>18</v>
      </c>
      <c r="G35" s="21">
        <v>12</v>
      </c>
      <c r="H35" s="21">
        <v>6</v>
      </c>
      <c r="I35" s="21" t="s">
        <v>599</v>
      </c>
      <c r="J35" s="21">
        <v>55</v>
      </c>
      <c r="K35" s="21">
        <v>40</v>
      </c>
      <c r="L35" s="21">
        <v>15</v>
      </c>
      <c r="M35" s="21" t="s">
        <v>599</v>
      </c>
      <c r="O35" s="181"/>
      <c r="P35" s="181"/>
      <c r="Q35" s="181"/>
      <c r="R35" s="181"/>
    </row>
    <row r="36" spans="1:18" ht="11.25" customHeight="1">
      <c r="A36" s="2" t="s">
        <v>216</v>
      </c>
      <c r="B36" s="21">
        <v>220</v>
      </c>
      <c r="C36" s="21">
        <v>33</v>
      </c>
      <c r="D36" s="21">
        <v>187</v>
      </c>
      <c r="E36" s="21">
        <v>273</v>
      </c>
      <c r="F36" s="21">
        <v>40</v>
      </c>
      <c r="G36" s="21">
        <v>27</v>
      </c>
      <c r="H36" s="21">
        <v>13</v>
      </c>
      <c r="I36" s="21" t="s">
        <v>599</v>
      </c>
      <c r="J36" s="21">
        <v>233</v>
      </c>
      <c r="K36" s="21">
        <v>146</v>
      </c>
      <c r="L36" s="21">
        <v>86</v>
      </c>
      <c r="M36" s="21">
        <v>1</v>
      </c>
      <c r="O36" s="181"/>
      <c r="P36" s="181"/>
      <c r="Q36" s="181"/>
      <c r="R36" s="181"/>
    </row>
    <row r="37" spans="1:18" ht="11.25" customHeight="1">
      <c r="A37" s="2" t="s">
        <v>79</v>
      </c>
      <c r="B37" s="21">
        <v>391</v>
      </c>
      <c r="C37" s="21">
        <v>50</v>
      </c>
      <c r="D37" s="21">
        <v>341</v>
      </c>
      <c r="E37" s="21">
        <v>448</v>
      </c>
      <c r="F37" s="21">
        <v>53</v>
      </c>
      <c r="G37" s="21">
        <v>48</v>
      </c>
      <c r="H37" s="21">
        <v>5</v>
      </c>
      <c r="I37" s="21" t="s">
        <v>599</v>
      </c>
      <c r="J37" s="21">
        <v>395</v>
      </c>
      <c r="K37" s="21">
        <v>267</v>
      </c>
      <c r="L37" s="21">
        <v>127</v>
      </c>
      <c r="M37" s="21">
        <v>1</v>
      </c>
      <c r="O37" s="181"/>
      <c r="P37" s="181"/>
      <c r="Q37" s="181"/>
      <c r="R37" s="181"/>
    </row>
    <row r="38" spans="1:18" ht="11.25" customHeight="1">
      <c r="A38" s="2" t="s">
        <v>217</v>
      </c>
      <c r="B38" s="21">
        <v>98</v>
      </c>
      <c r="C38" s="21">
        <v>9</v>
      </c>
      <c r="D38" s="21">
        <v>89</v>
      </c>
      <c r="E38" s="21">
        <v>104</v>
      </c>
      <c r="F38" s="21">
        <v>10</v>
      </c>
      <c r="G38" s="21">
        <v>6</v>
      </c>
      <c r="H38" s="21">
        <v>4</v>
      </c>
      <c r="I38" s="21" t="s">
        <v>599</v>
      </c>
      <c r="J38" s="21">
        <v>94</v>
      </c>
      <c r="K38" s="21">
        <v>58</v>
      </c>
      <c r="L38" s="21">
        <v>36</v>
      </c>
      <c r="M38" s="21" t="s">
        <v>599</v>
      </c>
      <c r="O38" s="181"/>
      <c r="P38" s="181"/>
      <c r="Q38" s="181"/>
      <c r="R38" s="181"/>
    </row>
    <row r="39" spans="1:18" ht="11.25" customHeight="1">
      <c r="A39" s="2" t="s">
        <v>80</v>
      </c>
      <c r="B39" s="21">
        <v>251</v>
      </c>
      <c r="C39" s="21">
        <v>17</v>
      </c>
      <c r="D39" s="21">
        <v>234</v>
      </c>
      <c r="E39" s="21">
        <v>280</v>
      </c>
      <c r="F39" s="21">
        <v>17</v>
      </c>
      <c r="G39" s="21">
        <v>11</v>
      </c>
      <c r="H39" s="21">
        <v>6</v>
      </c>
      <c r="I39" s="21" t="s">
        <v>599</v>
      </c>
      <c r="J39" s="21">
        <v>263</v>
      </c>
      <c r="K39" s="21">
        <v>162</v>
      </c>
      <c r="L39" s="21">
        <v>100</v>
      </c>
      <c r="M39" s="21">
        <v>1</v>
      </c>
      <c r="O39" s="181"/>
      <c r="P39" s="181"/>
      <c r="Q39" s="181"/>
      <c r="R39" s="181"/>
    </row>
    <row r="40" spans="1:18" ht="11.25" customHeight="1">
      <c r="A40" s="2" t="s">
        <v>218</v>
      </c>
      <c r="B40" s="21">
        <v>284</v>
      </c>
      <c r="C40" s="21">
        <v>16</v>
      </c>
      <c r="D40" s="21">
        <v>268</v>
      </c>
      <c r="E40" s="21">
        <v>301</v>
      </c>
      <c r="F40" s="21">
        <v>17</v>
      </c>
      <c r="G40" s="21">
        <v>16</v>
      </c>
      <c r="H40" s="21">
        <v>1</v>
      </c>
      <c r="I40" s="21" t="s">
        <v>599</v>
      </c>
      <c r="J40" s="21">
        <v>284</v>
      </c>
      <c r="K40" s="21">
        <v>175</v>
      </c>
      <c r="L40" s="21">
        <v>108</v>
      </c>
      <c r="M40" s="21">
        <v>1</v>
      </c>
      <c r="O40" s="181"/>
      <c r="P40" s="181"/>
      <c r="Q40" s="181"/>
      <c r="R40" s="181"/>
    </row>
    <row r="41" spans="1:18" ht="11.25" customHeight="1">
      <c r="A41" s="2" t="s">
        <v>81</v>
      </c>
      <c r="B41" s="21">
        <v>174</v>
      </c>
      <c r="C41" s="21">
        <v>7</v>
      </c>
      <c r="D41" s="21">
        <v>167</v>
      </c>
      <c r="E41" s="21">
        <v>185</v>
      </c>
      <c r="F41" s="21">
        <v>7</v>
      </c>
      <c r="G41" s="21">
        <v>3</v>
      </c>
      <c r="H41" s="21">
        <v>4</v>
      </c>
      <c r="I41" s="21" t="s">
        <v>599</v>
      </c>
      <c r="J41" s="21">
        <v>178</v>
      </c>
      <c r="K41" s="21">
        <v>109</v>
      </c>
      <c r="L41" s="21">
        <v>68</v>
      </c>
      <c r="M41" s="21">
        <v>1</v>
      </c>
      <c r="O41" s="181"/>
      <c r="P41" s="181"/>
      <c r="Q41" s="181"/>
      <c r="R41" s="181"/>
    </row>
    <row r="42" spans="1:18" ht="11.25" customHeight="1">
      <c r="A42" s="1" t="s">
        <v>607</v>
      </c>
      <c r="B42" s="33">
        <v>217</v>
      </c>
      <c r="C42" s="33">
        <v>33</v>
      </c>
      <c r="D42" s="33">
        <v>184</v>
      </c>
      <c r="E42" s="33">
        <v>240</v>
      </c>
      <c r="F42" s="33">
        <v>35</v>
      </c>
      <c r="G42" s="33">
        <v>29</v>
      </c>
      <c r="H42" s="33">
        <v>6</v>
      </c>
      <c r="I42" s="33" t="s">
        <v>599</v>
      </c>
      <c r="J42" s="33">
        <v>205</v>
      </c>
      <c r="K42" s="33">
        <v>122</v>
      </c>
      <c r="L42" s="33">
        <v>82</v>
      </c>
      <c r="M42" s="33">
        <v>1</v>
      </c>
      <c r="O42" s="181"/>
      <c r="P42" s="181"/>
      <c r="Q42" s="181"/>
      <c r="R42" s="181"/>
    </row>
    <row r="43" spans="1:18" ht="11.25" customHeight="1">
      <c r="B43" s="44"/>
      <c r="C43" s="44"/>
      <c r="D43" s="44"/>
      <c r="E43" s="44"/>
      <c r="F43" s="44"/>
      <c r="G43" s="44"/>
      <c r="H43" s="44"/>
      <c r="I43" s="44"/>
      <c r="J43" s="44"/>
      <c r="K43" s="44"/>
      <c r="L43" s="44"/>
      <c r="M43" s="44"/>
      <c r="O43" s="181"/>
      <c r="P43" s="181"/>
      <c r="Q43" s="181"/>
      <c r="R43" s="181"/>
    </row>
    <row r="44" spans="1:18" ht="11.25" customHeight="1">
      <c r="A44" s="3" t="s">
        <v>134</v>
      </c>
      <c r="B44" s="21"/>
      <c r="C44" s="21"/>
      <c r="D44" s="21"/>
      <c r="E44" s="21"/>
      <c r="F44" s="21"/>
      <c r="G44" s="21"/>
      <c r="H44" s="21"/>
      <c r="I44" s="21"/>
      <c r="J44" s="21"/>
      <c r="K44" s="21"/>
      <c r="L44" s="21"/>
      <c r="M44" s="21"/>
      <c r="O44" s="181"/>
      <c r="P44" s="181"/>
      <c r="Q44" s="181"/>
      <c r="R44" s="181"/>
    </row>
    <row r="45" spans="1:18" ht="11.25" customHeight="1">
      <c r="A45" s="2" t="s">
        <v>82</v>
      </c>
      <c r="B45" s="21">
        <v>1206</v>
      </c>
      <c r="C45" s="21">
        <v>156</v>
      </c>
      <c r="D45" s="21">
        <v>1050</v>
      </c>
      <c r="E45" s="21">
        <v>1398</v>
      </c>
      <c r="F45" s="21">
        <v>174</v>
      </c>
      <c r="G45" s="21">
        <v>132</v>
      </c>
      <c r="H45" s="21">
        <v>42</v>
      </c>
      <c r="I45" s="21" t="s">
        <v>599</v>
      </c>
      <c r="J45" s="21">
        <v>1224</v>
      </c>
      <c r="K45" s="21">
        <v>794</v>
      </c>
      <c r="L45" s="21">
        <v>426</v>
      </c>
      <c r="M45" s="21">
        <v>4</v>
      </c>
      <c r="O45" s="181"/>
      <c r="P45" s="181"/>
      <c r="Q45" s="181"/>
      <c r="R45" s="181"/>
    </row>
    <row r="46" spans="1:18" ht="11.25" customHeight="1">
      <c r="A46" s="2" t="s">
        <v>83</v>
      </c>
      <c r="B46" s="21">
        <v>417</v>
      </c>
      <c r="C46" s="21">
        <v>29</v>
      </c>
      <c r="D46" s="21">
        <v>388</v>
      </c>
      <c r="E46" s="21">
        <v>452</v>
      </c>
      <c r="F46" s="21">
        <v>30</v>
      </c>
      <c r="G46" s="21">
        <v>20</v>
      </c>
      <c r="H46" s="21">
        <v>10</v>
      </c>
      <c r="I46" s="21" t="s">
        <v>599</v>
      </c>
      <c r="J46" s="21">
        <v>422</v>
      </c>
      <c r="K46" s="21">
        <v>249</v>
      </c>
      <c r="L46" s="21">
        <v>171</v>
      </c>
      <c r="M46" s="21">
        <v>2</v>
      </c>
      <c r="O46" s="181"/>
      <c r="P46" s="181"/>
      <c r="Q46" s="181"/>
      <c r="R46" s="181"/>
    </row>
    <row r="47" spans="1:18" ht="11.25" customHeight="1">
      <c r="A47" s="2" t="s">
        <v>84</v>
      </c>
      <c r="B47" s="21">
        <v>15</v>
      </c>
      <c r="C47" s="21" t="s">
        <v>599</v>
      </c>
      <c r="D47" s="21">
        <v>15</v>
      </c>
      <c r="E47" s="21">
        <v>20</v>
      </c>
      <c r="F47" s="21" t="s">
        <v>599</v>
      </c>
      <c r="G47" s="21" t="s">
        <v>599</v>
      </c>
      <c r="H47" s="21" t="s">
        <v>599</v>
      </c>
      <c r="I47" s="21" t="s">
        <v>599</v>
      </c>
      <c r="J47" s="21">
        <v>20</v>
      </c>
      <c r="K47" s="21">
        <v>17</v>
      </c>
      <c r="L47" s="21">
        <v>3</v>
      </c>
      <c r="M47" s="21" t="s">
        <v>599</v>
      </c>
      <c r="O47" s="181"/>
      <c r="P47" s="181"/>
      <c r="Q47" s="181"/>
      <c r="R47" s="181"/>
    </row>
    <row r="48" spans="1:18" ht="11.25" customHeight="1">
      <c r="A48" s="2" t="s">
        <v>85</v>
      </c>
      <c r="B48" s="21">
        <v>70</v>
      </c>
      <c r="C48" s="21">
        <v>3</v>
      </c>
      <c r="D48" s="21">
        <v>67</v>
      </c>
      <c r="E48" s="21">
        <v>71</v>
      </c>
      <c r="F48" s="21">
        <v>3</v>
      </c>
      <c r="G48" s="21">
        <v>2</v>
      </c>
      <c r="H48" s="21">
        <v>1</v>
      </c>
      <c r="I48" s="21" t="s">
        <v>599</v>
      </c>
      <c r="J48" s="21">
        <v>68</v>
      </c>
      <c r="K48" s="21">
        <v>51</v>
      </c>
      <c r="L48" s="21">
        <v>17</v>
      </c>
      <c r="M48" s="21" t="s">
        <v>599</v>
      </c>
      <c r="O48" s="181"/>
      <c r="P48" s="181"/>
      <c r="Q48" s="181"/>
      <c r="R48" s="181"/>
    </row>
    <row r="49" spans="1:18" ht="11.25" customHeight="1">
      <c r="A49" s="1" t="s">
        <v>546</v>
      </c>
      <c r="B49" s="33">
        <v>171</v>
      </c>
      <c r="C49" s="33">
        <v>20</v>
      </c>
      <c r="D49" s="33">
        <v>151</v>
      </c>
      <c r="E49" s="33">
        <v>177</v>
      </c>
      <c r="F49" s="33">
        <v>20</v>
      </c>
      <c r="G49" s="33">
        <v>17</v>
      </c>
      <c r="H49" s="33">
        <v>3</v>
      </c>
      <c r="I49" s="33" t="s">
        <v>599</v>
      </c>
      <c r="J49" s="33">
        <v>157</v>
      </c>
      <c r="K49" s="33">
        <v>89</v>
      </c>
      <c r="L49" s="33">
        <v>68</v>
      </c>
      <c r="M49" s="33" t="s">
        <v>599</v>
      </c>
      <c r="O49" s="181"/>
      <c r="P49" s="181"/>
      <c r="Q49" s="181"/>
      <c r="R49" s="181"/>
    </row>
    <row r="50" spans="1:18" ht="11.25" customHeight="1">
      <c r="B50" s="44"/>
      <c r="C50" s="44"/>
      <c r="D50" s="44"/>
      <c r="E50" s="44"/>
      <c r="F50" s="44"/>
      <c r="G50" s="44"/>
      <c r="H50" s="44"/>
      <c r="I50" s="44"/>
      <c r="J50" s="44"/>
      <c r="K50" s="44"/>
      <c r="L50" s="44"/>
      <c r="M50" s="44"/>
      <c r="O50" s="181"/>
      <c r="P50" s="181"/>
      <c r="Q50" s="181"/>
      <c r="R50" s="181"/>
    </row>
    <row r="51" spans="1:18" ht="11.25" customHeight="1">
      <c r="A51" s="3" t="s">
        <v>347</v>
      </c>
      <c r="B51" s="21"/>
      <c r="C51" s="21"/>
      <c r="D51" s="21"/>
      <c r="E51" s="21"/>
      <c r="F51" s="21"/>
      <c r="G51" s="21"/>
      <c r="H51" s="21"/>
      <c r="I51" s="21"/>
      <c r="J51" s="21"/>
      <c r="K51" s="21"/>
      <c r="L51" s="21"/>
      <c r="M51" s="21"/>
      <c r="O51" s="181"/>
      <c r="P51" s="181"/>
      <c r="Q51" s="181"/>
      <c r="R51" s="181"/>
    </row>
    <row r="52" spans="1:18" ht="11.25" customHeight="1">
      <c r="A52" s="2" t="s">
        <v>350</v>
      </c>
      <c r="B52" s="21">
        <v>1528</v>
      </c>
      <c r="C52" s="21">
        <v>158</v>
      </c>
      <c r="D52" s="21">
        <v>1370</v>
      </c>
      <c r="E52" s="21">
        <v>1721</v>
      </c>
      <c r="F52" s="21">
        <v>170</v>
      </c>
      <c r="G52" s="21">
        <v>123</v>
      </c>
      <c r="H52" s="21">
        <v>47</v>
      </c>
      <c r="I52" s="21" t="s">
        <v>599</v>
      </c>
      <c r="J52" s="21">
        <v>1551</v>
      </c>
      <c r="K52" s="21">
        <v>990</v>
      </c>
      <c r="L52" s="21">
        <v>556</v>
      </c>
      <c r="M52" s="21">
        <v>5</v>
      </c>
      <c r="O52" s="181"/>
      <c r="P52" s="181"/>
      <c r="Q52" s="181"/>
      <c r="R52" s="181"/>
    </row>
    <row r="53" spans="1:18" ht="11.25" customHeight="1">
      <c r="A53" s="2" t="s">
        <v>351</v>
      </c>
      <c r="B53" s="21">
        <v>27</v>
      </c>
      <c r="C53" s="21">
        <v>3</v>
      </c>
      <c r="D53" s="21">
        <v>24</v>
      </c>
      <c r="E53" s="21">
        <v>32</v>
      </c>
      <c r="F53" s="21">
        <v>6</v>
      </c>
      <c r="G53" s="21">
        <v>5</v>
      </c>
      <c r="H53" s="21">
        <v>1</v>
      </c>
      <c r="I53" s="21" t="s">
        <v>599</v>
      </c>
      <c r="J53" s="21">
        <v>26</v>
      </c>
      <c r="K53" s="21">
        <v>16</v>
      </c>
      <c r="L53" s="21">
        <v>10</v>
      </c>
      <c r="M53" s="21" t="s">
        <v>599</v>
      </c>
      <c r="O53" s="181"/>
      <c r="P53" s="181"/>
      <c r="Q53" s="181"/>
      <c r="R53" s="181"/>
    </row>
    <row r="54" spans="1:18" ht="11.25" customHeight="1">
      <c r="A54" s="2" t="s">
        <v>352</v>
      </c>
      <c r="B54" s="21">
        <v>135</v>
      </c>
      <c r="C54" s="21">
        <v>15</v>
      </c>
      <c r="D54" s="21">
        <v>120</v>
      </c>
      <c r="E54" s="21">
        <v>157</v>
      </c>
      <c r="F54" s="21">
        <v>17</v>
      </c>
      <c r="G54" s="21">
        <v>15</v>
      </c>
      <c r="H54" s="21">
        <v>2</v>
      </c>
      <c r="I54" s="21" t="s">
        <v>599</v>
      </c>
      <c r="J54" s="21">
        <v>140</v>
      </c>
      <c r="K54" s="21">
        <v>93</v>
      </c>
      <c r="L54" s="21">
        <v>47</v>
      </c>
      <c r="M54" s="21" t="s">
        <v>599</v>
      </c>
      <c r="O54" s="181"/>
      <c r="P54" s="181"/>
      <c r="Q54" s="181"/>
      <c r="R54" s="181"/>
    </row>
    <row r="55" spans="1:18" ht="11.25" customHeight="1">
      <c r="A55" s="2" t="s">
        <v>353</v>
      </c>
      <c r="B55" s="21">
        <v>72</v>
      </c>
      <c r="C55" s="21">
        <v>9</v>
      </c>
      <c r="D55" s="21">
        <v>63</v>
      </c>
      <c r="E55" s="21">
        <v>87</v>
      </c>
      <c r="F55" s="21">
        <v>11</v>
      </c>
      <c r="G55" s="21">
        <v>9</v>
      </c>
      <c r="H55" s="21">
        <v>2</v>
      </c>
      <c r="I55" s="21" t="s">
        <v>599</v>
      </c>
      <c r="J55" s="21">
        <v>76</v>
      </c>
      <c r="K55" s="21">
        <v>44</v>
      </c>
      <c r="L55" s="21">
        <v>32</v>
      </c>
      <c r="M55" s="21" t="s">
        <v>599</v>
      </c>
      <c r="O55" s="181"/>
      <c r="P55" s="181"/>
      <c r="Q55" s="181"/>
      <c r="R55" s="181"/>
    </row>
    <row r="56" spans="1:18" ht="11.25" customHeight="1">
      <c r="A56" s="1" t="s">
        <v>71</v>
      </c>
      <c r="B56" s="33">
        <v>117</v>
      </c>
      <c r="C56" s="33">
        <v>23</v>
      </c>
      <c r="D56" s="33">
        <v>94</v>
      </c>
      <c r="E56" s="33">
        <v>121</v>
      </c>
      <c r="F56" s="33">
        <v>23</v>
      </c>
      <c r="G56" s="33">
        <v>19</v>
      </c>
      <c r="H56" s="33">
        <v>4</v>
      </c>
      <c r="I56" s="33" t="s">
        <v>599</v>
      </c>
      <c r="J56" s="33">
        <v>98</v>
      </c>
      <c r="K56" s="33">
        <v>57</v>
      </c>
      <c r="L56" s="33">
        <v>40</v>
      </c>
      <c r="M56" s="33">
        <v>1</v>
      </c>
      <c r="O56" s="181"/>
      <c r="P56" s="181"/>
      <c r="Q56" s="181"/>
      <c r="R56" s="181"/>
    </row>
    <row r="57" spans="1:18" ht="11.25" customHeight="1">
      <c r="B57" s="44"/>
      <c r="C57" s="44"/>
      <c r="D57" s="44"/>
      <c r="E57" s="44"/>
      <c r="F57" s="44"/>
      <c r="G57" s="44"/>
      <c r="H57" s="44"/>
      <c r="I57" s="44"/>
      <c r="J57" s="44"/>
      <c r="K57" s="44"/>
      <c r="L57" s="44"/>
      <c r="M57" s="44"/>
      <c r="O57" s="181"/>
      <c r="P57" s="181"/>
      <c r="Q57" s="181"/>
      <c r="R57" s="181"/>
    </row>
    <row r="58" spans="1:18" ht="11.25" customHeight="1">
      <c r="A58" s="3" t="s">
        <v>254</v>
      </c>
      <c r="B58" s="106"/>
      <c r="C58" s="106"/>
      <c r="D58" s="106"/>
      <c r="E58" s="106"/>
      <c r="F58" s="106"/>
      <c r="G58" s="106"/>
      <c r="H58" s="106"/>
      <c r="I58" s="106"/>
      <c r="J58" s="106"/>
      <c r="K58" s="106"/>
      <c r="L58" s="106"/>
      <c r="M58" s="106"/>
      <c r="O58" s="181"/>
      <c r="P58" s="181"/>
      <c r="Q58" s="181"/>
      <c r="R58" s="181"/>
    </row>
    <row r="59" spans="1:18" ht="11.25" customHeight="1">
      <c r="A59" s="2" t="s">
        <v>68</v>
      </c>
      <c r="B59" s="21">
        <v>1149</v>
      </c>
      <c r="C59" s="21">
        <v>112</v>
      </c>
      <c r="D59" s="21">
        <v>1037</v>
      </c>
      <c r="E59" s="21">
        <v>1285</v>
      </c>
      <c r="F59" s="21">
        <v>124</v>
      </c>
      <c r="G59" s="21">
        <v>94</v>
      </c>
      <c r="H59" s="21">
        <v>30</v>
      </c>
      <c r="I59" s="21" t="s">
        <v>599</v>
      </c>
      <c r="J59" s="21">
        <v>1161</v>
      </c>
      <c r="K59" s="21">
        <v>754</v>
      </c>
      <c r="L59" s="21">
        <v>404</v>
      </c>
      <c r="M59" s="21">
        <v>3</v>
      </c>
      <c r="O59" s="181"/>
      <c r="P59" s="181"/>
      <c r="Q59" s="181"/>
      <c r="R59" s="181"/>
    </row>
    <row r="60" spans="1:18" ht="11.25" customHeight="1">
      <c r="A60" s="2" t="s">
        <v>69</v>
      </c>
      <c r="B60" s="21">
        <v>390</v>
      </c>
      <c r="C60" s="21">
        <v>48</v>
      </c>
      <c r="D60" s="21">
        <v>342</v>
      </c>
      <c r="E60" s="21">
        <v>438</v>
      </c>
      <c r="F60" s="21">
        <v>53</v>
      </c>
      <c r="G60" s="21">
        <v>39</v>
      </c>
      <c r="H60" s="21">
        <v>14</v>
      </c>
      <c r="I60" s="21" t="s">
        <v>599</v>
      </c>
      <c r="J60" s="21">
        <v>385</v>
      </c>
      <c r="K60" s="21">
        <v>252</v>
      </c>
      <c r="L60" s="21">
        <v>131</v>
      </c>
      <c r="M60" s="21">
        <v>2</v>
      </c>
      <c r="O60" s="181"/>
      <c r="P60" s="181"/>
      <c r="Q60" s="181"/>
      <c r="R60" s="181"/>
    </row>
    <row r="61" spans="1:18" ht="11.25" customHeight="1">
      <c r="A61" s="2" t="s">
        <v>70</v>
      </c>
      <c r="B61" s="21">
        <v>221</v>
      </c>
      <c r="C61" s="21">
        <v>26</v>
      </c>
      <c r="D61" s="21">
        <v>195</v>
      </c>
      <c r="E61" s="21">
        <v>272</v>
      </c>
      <c r="F61" s="21">
        <v>28</v>
      </c>
      <c r="G61" s="21">
        <v>20</v>
      </c>
      <c r="H61" s="21">
        <v>8</v>
      </c>
      <c r="I61" s="21" t="s">
        <v>599</v>
      </c>
      <c r="J61" s="21">
        <v>244</v>
      </c>
      <c r="K61" s="21">
        <v>139</v>
      </c>
      <c r="L61" s="21">
        <v>105</v>
      </c>
      <c r="M61" s="21" t="s">
        <v>599</v>
      </c>
      <c r="O61" s="181"/>
      <c r="P61" s="181"/>
      <c r="Q61" s="181"/>
      <c r="R61" s="181"/>
    </row>
    <row r="62" spans="1:18" s="11" customFormat="1" ht="11.25" customHeight="1">
      <c r="A62" s="11" t="s">
        <v>219</v>
      </c>
      <c r="B62" s="106">
        <v>46</v>
      </c>
      <c r="C62" s="106">
        <v>8</v>
      </c>
      <c r="D62" s="106">
        <v>38</v>
      </c>
      <c r="E62" s="106">
        <v>53</v>
      </c>
      <c r="F62" s="106">
        <v>9</v>
      </c>
      <c r="G62" s="106">
        <v>7</v>
      </c>
      <c r="H62" s="106">
        <v>2</v>
      </c>
      <c r="I62" s="106" t="s">
        <v>599</v>
      </c>
      <c r="J62" s="106">
        <v>44</v>
      </c>
      <c r="K62" s="106">
        <v>28</v>
      </c>
      <c r="L62" s="106">
        <v>16</v>
      </c>
      <c r="M62" s="21" t="s">
        <v>599</v>
      </c>
      <c r="N62" s="2"/>
      <c r="O62" s="181"/>
      <c r="P62" s="181"/>
      <c r="Q62" s="181"/>
      <c r="R62" s="181"/>
    </row>
    <row r="63" spans="1:18" s="11" customFormat="1" ht="11.25" customHeight="1">
      <c r="A63" s="11" t="s">
        <v>220</v>
      </c>
      <c r="B63" s="106">
        <v>105</v>
      </c>
      <c r="C63" s="106">
        <v>10</v>
      </c>
      <c r="D63" s="106">
        <v>95</v>
      </c>
      <c r="E63" s="106">
        <v>132</v>
      </c>
      <c r="F63" s="106">
        <v>11</v>
      </c>
      <c r="G63" s="106">
        <v>6</v>
      </c>
      <c r="H63" s="106">
        <v>5</v>
      </c>
      <c r="I63" s="106" t="s">
        <v>599</v>
      </c>
      <c r="J63" s="106">
        <v>121</v>
      </c>
      <c r="K63" s="106">
        <v>69</v>
      </c>
      <c r="L63" s="106">
        <v>52</v>
      </c>
      <c r="M63" s="106" t="s">
        <v>599</v>
      </c>
      <c r="N63" s="2"/>
      <c r="O63" s="181"/>
      <c r="P63" s="181"/>
      <c r="Q63" s="181"/>
      <c r="R63" s="181"/>
    </row>
    <row r="64" spans="1:18" s="11" customFormat="1" ht="11.25" customHeight="1">
      <c r="A64" s="11" t="s">
        <v>221</v>
      </c>
      <c r="B64" s="106">
        <v>70</v>
      </c>
      <c r="C64" s="106">
        <v>8</v>
      </c>
      <c r="D64" s="106">
        <v>62</v>
      </c>
      <c r="E64" s="106">
        <v>87</v>
      </c>
      <c r="F64" s="106">
        <v>8</v>
      </c>
      <c r="G64" s="106">
        <v>7</v>
      </c>
      <c r="H64" s="106">
        <v>1</v>
      </c>
      <c r="I64" s="106" t="s">
        <v>599</v>
      </c>
      <c r="J64" s="106">
        <v>79</v>
      </c>
      <c r="K64" s="106">
        <v>42</v>
      </c>
      <c r="L64" s="106">
        <v>37</v>
      </c>
      <c r="M64" s="21" t="s">
        <v>599</v>
      </c>
      <c r="N64" s="2"/>
      <c r="O64" s="181"/>
      <c r="P64" s="181"/>
      <c r="Q64" s="181"/>
      <c r="R64" s="181"/>
    </row>
    <row r="65" spans="1:18" ht="11.25" customHeight="1">
      <c r="A65" s="1" t="s">
        <v>71</v>
      </c>
      <c r="B65" s="33">
        <v>119</v>
      </c>
      <c r="C65" s="33">
        <v>22</v>
      </c>
      <c r="D65" s="33">
        <v>97</v>
      </c>
      <c r="E65" s="33">
        <v>123</v>
      </c>
      <c r="F65" s="33">
        <v>22</v>
      </c>
      <c r="G65" s="33">
        <v>18</v>
      </c>
      <c r="H65" s="33">
        <v>4</v>
      </c>
      <c r="I65" s="33" t="s">
        <v>599</v>
      </c>
      <c r="J65" s="33">
        <v>101</v>
      </c>
      <c r="K65" s="33">
        <v>55</v>
      </c>
      <c r="L65" s="33">
        <v>45</v>
      </c>
      <c r="M65" s="33">
        <v>1</v>
      </c>
      <c r="O65" s="181"/>
      <c r="P65" s="181"/>
      <c r="Q65" s="181"/>
      <c r="R65" s="181"/>
    </row>
    <row r="66" spans="1:18" ht="11.25" customHeight="1">
      <c r="B66" s="44"/>
      <c r="C66" s="44"/>
      <c r="D66" s="44"/>
      <c r="E66" s="44"/>
      <c r="F66" s="44"/>
      <c r="G66" s="44"/>
      <c r="H66" s="44"/>
      <c r="I66" s="44"/>
      <c r="J66" s="44"/>
      <c r="K66" s="44"/>
      <c r="L66" s="44"/>
      <c r="M66" s="44"/>
      <c r="O66" s="181"/>
      <c r="P66" s="181"/>
      <c r="Q66" s="181"/>
      <c r="R66" s="181"/>
    </row>
    <row r="67" spans="1:18" ht="11.25" customHeight="1">
      <c r="A67" s="3" t="s">
        <v>72</v>
      </c>
      <c r="B67" s="21"/>
      <c r="C67" s="21"/>
      <c r="D67" s="21"/>
      <c r="E67" s="21"/>
      <c r="F67" s="21"/>
      <c r="G67" s="21"/>
      <c r="H67" s="21"/>
      <c r="I67" s="21"/>
      <c r="J67" s="21"/>
      <c r="K67" s="21"/>
      <c r="L67" s="21"/>
      <c r="M67" s="21"/>
      <c r="O67" s="181"/>
      <c r="P67" s="181"/>
      <c r="Q67" s="181"/>
      <c r="R67" s="181"/>
    </row>
    <row r="68" spans="1:18" ht="11.25" customHeight="1">
      <c r="A68" s="2" t="s">
        <v>73</v>
      </c>
      <c r="B68" s="21">
        <v>1182</v>
      </c>
      <c r="C68" s="21">
        <v>120</v>
      </c>
      <c r="D68" s="21">
        <v>1062</v>
      </c>
      <c r="E68" s="21">
        <v>1308</v>
      </c>
      <c r="F68" s="21">
        <v>130</v>
      </c>
      <c r="G68" s="21">
        <v>97</v>
      </c>
      <c r="H68" s="21">
        <v>33</v>
      </c>
      <c r="I68" s="21" t="s">
        <v>599</v>
      </c>
      <c r="J68" s="21">
        <v>1178</v>
      </c>
      <c r="K68" s="21">
        <v>736</v>
      </c>
      <c r="L68" s="21">
        <v>440</v>
      </c>
      <c r="M68" s="21">
        <v>2</v>
      </c>
      <c r="O68" s="181"/>
      <c r="P68" s="181"/>
      <c r="Q68" s="181"/>
      <c r="R68" s="181"/>
    </row>
    <row r="69" spans="1:18" ht="11.25" customHeight="1">
      <c r="A69" s="2" t="s">
        <v>74</v>
      </c>
      <c r="B69" s="21">
        <v>499</v>
      </c>
      <c r="C69" s="21">
        <v>52</v>
      </c>
      <c r="D69" s="21">
        <v>447</v>
      </c>
      <c r="E69" s="21">
        <v>598</v>
      </c>
      <c r="F69" s="21">
        <v>61</v>
      </c>
      <c r="G69" s="21">
        <v>45</v>
      </c>
      <c r="H69" s="21">
        <v>16</v>
      </c>
      <c r="I69" s="21" t="s">
        <v>599</v>
      </c>
      <c r="J69" s="21">
        <v>537</v>
      </c>
      <c r="K69" s="21">
        <v>353</v>
      </c>
      <c r="L69" s="21">
        <v>180</v>
      </c>
      <c r="M69" s="21">
        <v>4</v>
      </c>
      <c r="O69" s="181"/>
      <c r="P69" s="181"/>
      <c r="Q69" s="181"/>
      <c r="R69" s="181"/>
    </row>
    <row r="70" spans="1:18" s="11" customFormat="1" ht="11.25" customHeight="1">
      <c r="A70" s="11" t="s">
        <v>222</v>
      </c>
      <c r="B70" s="106">
        <v>222</v>
      </c>
      <c r="C70" s="106">
        <v>10</v>
      </c>
      <c r="D70" s="106">
        <v>212</v>
      </c>
      <c r="E70" s="106">
        <v>252</v>
      </c>
      <c r="F70" s="106">
        <v>10</v>
      </c>
      <c r="G70" s="106">
        <v>7</v>
      </c>
      <c r="H70" s="106">
        <v>3</v>
      </c>
      <c r="I70" s="21" t="s">
        <v>599</v>
      </c>
      <c r="J70" s="106">
        <v>242</v>
      </c>
      <c r="K70" s="106">
        <v>154</v>
      </c>
      <c r="L70" s="106">
        <v>86</v>
      </c>
      <c r="M70" s="106">
        <v>2</v>
      </c>
      <c r="N70" s="2"/>
      <c r="O70" s="181"/>
      <c r="P70" s="181"/>
      <c r="Q70" s="181"/>
      <c r="R70" s="181"/>
    </row>
    <row r="71" spans="1:18" ht="11.25" customHeight="1">
      <c r="A71" s="2" t="s">
        <v>75</v>
      </c>
      <c r="B71" s="21">
        <v>151</v>
      </c>
      <c r="C71" s="21">
        <v>17</v>
      </c>
      <c r="D71" s="21">
        <v>134</v>
      </c>
      <c r="E71" s="21">
        <v>165</v>
      </c>
      <c r="F71" s="21">
        <v>17</v>
      </c>
      <c r="G71" s="21">
        <v>13</v>
      </c>
      <c r="H71" s="21">
        <v>4</v>
      </c>
      <c r="I71" s="21" t="s">
        <v>599</v>
      </c>
      <c r="J71" s="21">
        <v>148</v>
      </c>
      <c r="K71" s="21">
        <v>94</v>
      </c>
      <c r="L71" s="21">
        <v>54</v>
      </c>
      <c r="M71" s="21" t="s">
        <v>599</v>
      </c>
      <c r="O71" s="181"/>
      <c r="P71" s="181"/>
      <c r="Q71" s="181"/>
      <c r="R71" s="181"/>
    </row>
    <row r="72" spans="1:18" s="11" customFormat="1" ht="11.25" customHeight="1">
      <c r="A72" s="11" t="s">
        <v>222</v>
      </c>
      <c r="B72" s="106">
        <v>22</v>
      </c>
      <c r="C72" s="106">
        <v>1</v>
      </c>
      <c r="D72" s="106">
        <v>21</v>
      </c>
      <c r="E72" s="106">
        <v>22</v>
      </c>
      <c r="F72" s="106">
        <v>1</v>
      </c>
      <c r="G72" s="106">
        <v>1</v>
      </c>
      <c r="H72" s="106" t="s">
        <v>599</v>
      </c>
      <c r="I72" s="21" t="s">
        <v>599</v>
      </c>
      <c r="J72" s="106">
        <v>21</v>
      </c>
      <c r="K72" s="106">
        <v>14</v>
      </c>
      <c r="L72" s="106">
        <v>7</v>
      </c>
      <c r="M72" s="21" t="s">
        <v>599</v>
      </c>
      <c r="N72" s="2"/>
      <c r="O72" s="181"/>
      <c r="P72" s="181"/>
      <c r="Q72" s="181"/>
      <c r="R72" s="181"/>
    </row>
    <row r="73" spans="1:18" ht="11.25" customHeight="1">
      <c r="A73" s="1" t="s">
        <v>71</v>
      </c>
      <c r="B73" s="33">
        <v>47</v>
      </c>
      <c r="C73" s="33">
        <v>19</v>
      </c>
      <c r="D73" s="33">
        <v>28</v>
      </c>
      <c r="E73" s="33">
        <v>47</v>
      </c>
      <c r="F73" s="33">
        <v>19</v>
      </c>
      <c r="G73" s="33">
        <v>16</v>
      </c>
      <c r="H73" s="33">
        <v>3</v>
      </c>
      <c r="I73" s="33" t="s">
        <v>599</v>
      </c>
      <c r="J73" s="33">
        <v>28</v>
      </c>
      <c r="K73" s="33">
        <v>17</v>
      </c>
      <c r="L73" s="33">
        <v>11</v>
      </c>
      <c r="M73" s="33" t="s">
        <v>599</v>
      </c>
      <c r="O73" s="181"/>
      <c r="P73" s="181"/>
      <c r="Q73" s="181"/>
      <c r="R73" s="181"/>
    </row>
    <row r="74" spans="1:18" ht="11.25" customHeight="1">
      <c r="O74" s="181"/>
      <c r="P74" s="181"/>
      <c r="Q74" s="181"/>
      <c r="R74" s="181"/>
    </row>
    <row r="75" spans="1:18" ht="11.25" customHeight="1">
      <c r="A75" s="31" t="s">
        <v>651</v>
      </c>
      <c r="O75" s="181"/>
      <c r="P75" s="181"/>
      <c r="Q75" s="181"/>
      <c r="R75" s="181"/>
    </row>
    <row r="76" spans="1:18" ht="11.25" customHeight="1">
      <c r="A76" s="31" t="s">
        <v>652</v>
      </c>
      <c r="O76" s="181"/>
      <c r="P76" s="181"/>
      <c r="Q76" s="181"/>
      <c r="R76" s="181"/>
    </row>
    <row r="77" spans="1:18" ht="11.25" customHeight="1">
      <c r="A77" s="11" t="s">
        <v>654</v>
      </c>
      <c r="O77" s="181"/>
      <c r="P77" s="181"/>
      <c r="Q77" s="181"/>
      <c r="R77" s="181"/>
    </row>
    <row r="78" spans="1:18" ht="11.25" customHeight="1">
      <c r="A78" s="11" t="s">
        <v>655</v>
      </c>
      <c r="O78" s="181"/>
      <c r="P78" s="181"/>
      <c r="Q78" s="181"/>
      <c r="R78" s="181"/>
    </row>
  </sheetData>
  <pageMargins left="0.74803149606299213" right="0.74803149606299213" top="0.98425196850393704" bottom="0.98425196850393704" header="0.51181102362204722" footer="0.51181102362204722"/>
  <pageSetup paperSize="9" scale="6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93"/>
  <sheetViews>
    <sheetView zoomScaleNormal="100" zoomScaleSheetLayoutView="100" workbookViewId="0">
      <pane ySplit="13" topLeftCell="A14" activePane="bottomLeft" state="frozen"/>
      <selection activeCell="A16" sqref="A16:XFD16"/>
      <selection pane="bottomLeft"/>
    </sheetView>
  </sheetViews>
  <sheetFormatPr defaultColWidth="9.140625" defaultRowHeight="11.25" customHeight="1"/>
  <cols>
    <col min="1" max="1" width="17.140625" style="2" customWidth="1"/>
    <col min="2" max="2" width="6.85546875" style="2" customWidth="1"/>
    <col min="3" max="3" width="11.42578125" style="2" customWidth="1"/>
    <col min="4" max="4" width="14" style="2" customWidth="1"/>
    <col min="5" max="8" width="8.7109375" style="2" customWidth="1"/>
    <col min="9" max="9" width="8.7109375" style="24" customWidth="1"/>
    <col min="10" max="13" width="8.7109375" style="2" customWidth="1"/>
    <col min="14" max="18" width="9.140625" style="2"/>
    <col min="19" max="19" width="10.140625" style="2" bestFit="1" customWidth="1"/>
    <col min="20" max="16384" width="9.140625" style="2"/>
  </cols>
  <sheetData>
    <row r="1" spans="1:19" ht="11.25" customHeight="1">
      <c r="A1" s="3" t="s">
        <v>581</v>
      </c>
      <c r="B1" s="3"/>
      <c r="C1" s="3"/>
      <c r="D1" s="3"/>
      <c r="E1" s="3"/>
      <c r="F1" s="3"/>
      <c r="G1" s="3"/>
      <c r="H1" s="3"/>
      <c r="I1" s="5"/>
      <c r="J1" s="3"/>
      <c r="K1" s="3"/>
      <c r="L1" s="3"/>
      <c r="M1" s="3"/>
    </row>
    <row r="2" spans="1:19" ht="11.25" customHeight="1">
      <c r="A2" s="3" t="s">
        <v>693</v>
      </c>
      <c r="B2" s="3"/>
      <c r="C2" s="3"/>
      <c r="D2" s="3"/>
      <c r="E2" s="3"/>
      <c r="F2" s="3"/>
      <c r="G2" s="3"/>
      <c r="H2" s="3"/>
      <c r="I2" s="5"/>
      <c r="J2" s="3"/>
      <c r="K2" s="3"/>
      <c r="L2" s="3"/>
      <c r="M2" s="3"/>
    </row>
    <row r="3" spans="1:19" ht="11.25" customHeight="1">
      <c r="A3" s="7" t="s">
        <v>582</v>
      </c>
      <c r="B3" s="3"/>
      <c r="C3" s="3"/>
      <c r="D3" s="3"/>
      <c r="E3" s="3"/>
      <c r="F3" s="3"/>
      <c r="G3" s="3"/>
      <c r="H3" s="3"/>
      <c r="I3" s="5"/>
      <c r="J3" s="3"/>
      <c r="K3" s="3"/>
      <c r="L3" s="3"/>
      <c r="M3" s="3"/>
    </row>
    <row r="4" spans="1:19" ht="11.25" customHeight="1">
      <c r="A4" s="7" t="s">
        <v>694</v>
      </c>
      <c r="B4" s="3"/>
      <c r="C4" s="3"/>
      <c r="D4" s="3"/>
      <c r="E4" s="3"/>
      <c r="F4" s="3"/>
      <c r="G4" s="3"/>
      <c r="H4" s="3"/>
      <c r="I4" s="5"/>
      <c r="J4" s="3"/>
      <c r="K4" s="3"/>
      <c r="L4" s="3"/>
      <c r="M4" s="3"/>
    </row>
    <row r="5" spans="1:19" ht="11.25" customHeight="1">
      <c r="A5" s="8"/>
      <c r="B5" s="1"/>
      <c r="C5" s="1"/>
      <c r="D5" s="1"/>
      <c r="E5" s="1"/>
      <c r="F5" s="1"/>
      <c r="G5" s="1"/>
      <c r="H5" s="1"/>
      <c r="I5" s="102"/>
      <c r="J5" s="1"/>
      <c r="K5" s="1"/>
      <c r="L5" s="1"/>
      <c r="M5" s="1"/>
    </row>
    <row r="6" spans="1:19" ht="11.25" customHeight="1">
      <c r="A6" s="3" t="s">
        <v>2</v>
      </c>
      <c r="B6" s="3" t="s">
        <v>113</v>
      </c>
      <c r="C6" s="3"/>
      <c r="D6" s="3"/>
      <c r="E6" s="3" t="s">
        <v>194</v>
      </c>
      <c r="F6" s="3"/>
      <c r="G6" s="3"/>
      <c r="H6" s="3"/>
      <c r="I6" s="5"/>
      <c r="J6" s="3"/>
      <c r="K6" s="3"/>
      <c r="L6" s="3"/>
      <c r="M6" s="3"/>
    </row>
    <row r="7" spans="1:19" ht="11.25" customHeight="1">
      <c r="A7" s="7" t="s">
        <v>3</v>
      </c>
      <c r="B7" s="8" t="s">
        <v>114</v>
      </c>
      <c r="C7" s="4"/>
      <c r="D7" s="4"/>
      <c r="E7" s="8" t="s">
        <v>195</v>
      </c>
      <c r="F7" s="4"/>
      <c r="G7" s="4"/>
      <c r="H7" s="4"/>
      <c r="I7" s="103"/>
      <c r="J7" s="4"/>
      <c r="K7" s="4"/>
      <c r="L7" s="4"/>
      <c r="M7" s="4"/>
    </row>
    <row r="8" spans="1:19" ht="11.25" customHeight="1">
      <c r="A8" s="3"/>
      <c r="B8" s="3" t="s">
        <v>144</v>
      </c>
      <c r="C8" s="3" t="s">
        <v>225</v>
      </c>
      <c r="D8" s="3"/>
      <c r="E8" s="3" t="s">
        <v>144</v>
      </c>
      <c r="F8" s="3" t="s">
        <v>224</v>
      </c>
      <c r="G8" s="3"/>
      <c r="H8" s="3"/>
      <c r="I8" s="5"/>
      <c r="J8" s="3"/>
      <c r="K8" s="3"/>
      <c r="L8" s="3"/>
      <c r="M8" s="3"/>
    </row>
    <row r="9" spans="1:19" ht="11.25" customHeight="1">
      <c r="A9" s="3"/>
      <c r="B9" s="7" t="s">
        <v>93</v>
      </c>
      <c r="C9" s="8" t="s">
        <v>196</v>
      </c>
      <c r="D9" s="4"/>
      <c r="E9" s="7" t="s">
        <v>93</v>
      </c>
      <c r="F9" s="8" t="s">
        <v>197</v>
      </c>
      <c r="G9" s="4"/>
      <c r="H9" s="4"/>
      <c r="I9" s="103"/>
      <c r="J9" s="4"/>
      <c r="K9" s="4"/>
      <c r="L9" s="4"/>
      <c r="M9" s="4"/>
    </row>
    <row r="10" spans="1:19" ht="11.25" customHeight="1">
      <c r="A10" s="3"/>
      <c r="B10" s="3"/>
      <c r="C10" s="3" t="s">
        <v>209</v>
      </c>
      <c r="D10" s="3" t="s">
        <v>198</v>
      </c>
      <c r="E10" s="3"/>
      <c r="F10" s="3" t="s">
        <v>11</v>
      </c>
      <c r="G10" s="3"/>
      <c r="I10" s="5"/>
      <c r="J10" s="3" t="s">
        <v>56</v>
      </c>
      <c r="K10" s="3"/>
      <c r="L10" s="3"/>
      <c r="M10" s="3"/>
    </row>
    <row r="11" spans="1:19" ht="11.25" customHeight="1">
      <c r="A11" s="3"/>
      <c r="B11" s="3"/>
      <c r="C11" s="7" t="s">
        <v>203</v>
      </c>
      <c r="D11" s="8" t="s">
        <v>200</v>
      </c>
      <c r="E11" s="3"/>
      <c r="F11" s="8" t="s">
        <v>201</v>
      </c>
      <c r="G11" s="4"/>
      <c r="H11" s="1"/>
      <c r="I11" s="103"/>
      <c r="J11" s="8" t="s">
        <v>57</v>
      </c>
      <c r="K11" s="4"/>
      <c r="L11" s="4"/>
      <c r="M11" s="4"/>
    </row>
    <row r="12" spans="1:19" ht="11.25" customHeight="1">
      <c r="A12" s="3"/>
      <c r="B12" s="3"/>
      <c r="C12" s="3"/>
      <c r="D12" s="3" t="s">
        <v>204</v>
      </c>
      <c r="E12" s="3"/>
      <c r="F12" s="3" t="s">
        <v>144</v>
      </c>
      <c r="G12" s="3" t="s">
        <v>145</v>
      </c>
      <c r="H12" s="3" t="s">
        <v>146</v>
      </c>
      <c r="I12" s="5" t="s">
        <v>111</v>
      </c>
      <c r="J12" s="3" t="s">
        <v>144</v>
      </c>
      <c r="K12" s="3" t="s">
        <v>145</v>
      </c>
      <c r="L12" s="3" t="s">
        <v>146</v>
      </c>
      <c r="M12" s="3" t="s">
        <v>111</v>
      </c>
    </row>
    <row r="13" spans="1:19" ht="11.25" customHeight="1">
      <c r="A13" s="4"/>
      <c r="B13" s="4"/>
      <c r="C13" s="4"/>
      <c r="D13" s="8" t="s">
        <v>135</v>
      </c>
      <c r="E13" s="4"/>
      <c r="F13" s="8" t="s">
        <v>93</v>
      </c>
      <c r="G13" s="8" t="s">
        <v>145</v>
      </c>
      <c r="H13" s="8" t="s">
        <v>58</v>
      </c>
      <c r="I13" s="10" t="s">
        <v>112</v>
      </c>
      <c r="J13" s="8" t="s">
        <v>93</v>
      </c>
      <c r="K13" s="8" t="s">
        <v>145</v>
      </c>
      <c r="L13" s="8" t="s">
        <v>58</v>
      </c>
      <c r="M13" s="8" t="s">
        <v>112</v>
      </c>
    </row>
    <row r="14" spans="1:19" ht="11.25" customHeight="1">
      <c r="B14" s="44"/>
      <c r="C14" s="44"/>
      <c r="D14" s="44"/>
      <c r="E14" s="44"/>
      <c r="F14" s="44"/>
      <c r="G14" s="44"/>
      <c r="H14" s="44"/>
      <c r="I14" s="44"/>
      <c r="J14" s="44"/>
      <c r="K14" s="44"/>
      <c r="L14" s="44"/>
      <c r="M14" s="44"/>
    </row>
    <row r="15" spans="1:19" s="3" customFormat="1" ht="11.25" customHeight="1">
      <c r="A15" s="3" t="s">
        <v>223</v>
      </c>
      <c r="B15" s="44">
        <v>1879</v>
      </c>
      <c r="C15" s="6">
        <v>208</v>
      </c>
      <c r="D15" s="44">
        <v>1671</v>
      </c>
      <c r="E15" s="44">
        <v>2118</v>
      </c>
      <c r="F15" s="44">
        <v>227</v>
      </c>
      <c r="G15" s="44">
        <v>171</v>
      </c>
      <c r="H15" s="44">
        <v>56</v>
      </c>
      <c r="I15" s="44" t="s">
        <v>599</v>
      </c>
      <c r="J15" s="44">
        <f>SUM(J17:J85)</f>
        <v>1891</v>
      </c>
      <c r="K15" s="44">
        <f t="shared" ref="K15:L15" si="0">SUM(K17:K85)</f>
        <v>1200</v>
      </c>
      <c r="L15" s="44">
        <f t="shared" si="0"/>
        <v>685</v>
      </c>
      <c r="M15" s="44">
        <f>SUM(M17:M85)</f>
        <v>6</v>
      </c>
      <c r="N15" s="181"/>
      <c r="O15" s="181"/>
      <c r="P15" s="181"/>
      <c r="Q15" s="181"/>
      <c r="R15" s="181"/>
      <c r="S15" s="181"/>
    </row>
    <row r="16" spans="1:19" s="32" customFormat="1" ht="11.25" customHeight="1">
      <c r="C16" s="44"/>
      <c r="D16" s="44"/>
      <c r="E16" s="44"/>
      <c r="F16" s="44"/>
      <c r="G16" s="44"/>
      <c r="H16" s="44"/>
      <c r="I16" s="44"/>
      <c r="J16" s="44"/>
      <c r="K16" s="44"/>
      <c r="L16" s="44"/>
      <c r="M16" s="44"/>
      <c r="N16" s="181"/>
      <c r="O16" s="181"/>
      <c r="P16" s="181"/>
      <c r="Q16" s="6"/>
      <c r="R16" s="6"/>
    </row>
    <row r="17" spans="1:18">
      <c r="A17" s="2" t="s">
        <v>24</v>
      </c>
      <c r="B17" s="44">
        <v>367</v>
      </c>
      <c r="C17" s="21">
        <v>36</v>
      </c>
      <c r="D17" s="21">
        <v>331</v>
      </c>
      <c r="E17" s="44">
        <v>432</v>
      </c>
      <c r="F17" s="44">
        <v>37</v>
      </c>
      <c r="G17" s="21">
        <v>30</v>
      </c>
      <c r="H17" s="21">
        <v>7</v>
      </c>
      <c r="I17" s="44" t="s">
        <v>599</v>
      </c>
      <c r="J17" s="44">
        <v>395</v>
      </c>
      <c r="K17" s="21">
        <v>251</v>
      </c>
      <c r="L17" s="21">
        <v>141</v>
      </c>
      <c r="M17" s="21">
        <f>J17-K17-L17</f>
        <v>3</v>
      </c>
      <c r="N17" s="181"/>
      <c r="O17" s="181"/>
      <c r="P17" s="181"/>
      <c r="Q17" s="6"/>
      <c r="R17" s="6"/>
    </row>
    <row r="18" spans="1:18">
      <c r="A18" s="2" t="s">
        <v>25</v>
      </c>
      <c r="B18" s="44">
        <v>42</v>
      </c>
      <c r="C18" s="21">
        <v>3</v>
      </c>
      <c r="D18" s="21">
        <v>39</v>
      </c>
      <c r="E18" s="44">
        <v>46</v>
      </c>
      <c r="F18" s="44">
        <v>5</v>
      </c>
      <c r="G18" s="21">
        <v>5</v>
      </c>
      <c r="H18" s="21" t="s">
        <v>599</v>
      </c>
      <c r="I18" s="44" t="s">
        <v>599</v>
      </c>
      <c r="J18" s="44">
        <v>41</v>
      </c>
      <c r="K18" s="21">
        <v>37</v>
      </c>
      <c r="L18" s="21">
        <v>4</v>
      </c>
      <c r="M18" s="21" t="s">
        <v>599</v>
      </c>
      <c r="N18" s="181"/>
      <c r="O18" s="181"/>
      <c r="P18" s="181"/>
      <c r="Q18" s="6"/>
      <c r="R18" s="6"/>
    </row>
    <row r="19" spans="1:18">
      <c r="A19" s="2" t="s">
        <v>26</v>
      </c>
      <c r="B19" s="44">
        <v>6</v>
      </c>
      <c r="C19" s="21">
        <v>1</v>
      </c>
      <c r="D19" s="21">
        <v>5</v>
      </c>
      <c r="E19" s="44">
        <v>9</v>
      </c>
      <c r="F19" s="44">
        <v>1</v>
      </c>
      <c r="G19" s="21" t="s">
        <v>599</v>
      </c>
      <c r="H19" s="21">
        <v>1</v>
      </c>
      <c r="I19" s="44" t="s">
        <v>599</v>
      </c>
      <c r="J19" s="44">
        <v>8</v>
      </c>
      <c r="K19" s="21">
        <v>1</v>
      </c>
      <c r="L19" s="21">
        <v>7</v>
      </c>
      <c r="M19" s="21" t="s">
        <v>599</v>
      </c>
      <c r="N19" s="181"/>
      <c r="O19" s="181"/>
      <c r="P19" s="181"/>
      <c r="Q19" s="6"/>
      <c r="R19" s="6"/>
    </row>
    <row r="20" spans="1:18">
      <c r="A20" s="2" t="s">
        <v>27</v>
      </c>
      <c r="B20" s="44">
        <v>131</v>
      </c>
      <c r="C20" s="21">
        <v>15</v>
      </c>
      <c r="D20" s="21">
        <v>116</v>
      </c>
      <c r="E20" s="44">
        <v>137</v>
      </c>
      <c r="F20" s="44">
        <v>15</v>
      </c>
      <c r="G20" s="21">
        <v>15</v>
      </c>
      <c r="H20" s="21" t="s">
        <v>599</v>
      </c>
      <c r="I20" s="44" t="s">
        <v>599</v>
      </c>
      <c r="J20" s="44">
        <v>122</v>
      </c>
      <c r="K20" s="21">
        <v>107</v>
      </c>
      <c r="L20" s="21">
        <v>14</v>
      </c>
      <c r="M20" s="21">
        <f t="shared" ref="M20:M32" si="1">J20-K20-L20</f>
        <v>1</v>
      </c>
      <c r="N20" s="181"/>
      <c r="O20" s="181"/>
      <c r="P20" s="181"/>
      <c r="Q20" s="6"/>
      <c r="R20" s="6"/>
    </row>
    <row r="21" spans="1:18">
      <c r="A21" s="2" t="s">
        <v>28</v>
      </c>
      <c r="B21" s="44">
        <v>42</v>
      </c>
      <c r="C21" s="21">
        <v>7</v>
      </c>
      <c r="D21" s="21">
        <v>35</v>
      </c>
      <c r="E21" s="44">
        <v>43</v>
      </c>
      <c r="F21" s="44">
        <v>7</v>
      </c>
      <c r="G21" s="21">
        <v>7</v>
      </c>
      <c r="H21" s="21" t="s">
        <v>599</v>
      </c>
      <c r="I21" s="44" t="s">
        <v>599</v>
      </c>
      <c r="J21" s="44">
        <v>36</v>
      </c>
      <c r="K21" s="21">
        <v>27</v>
      </c>
      <c r="L21" s="21">
        <v>9</v>
      </c>
      <c r="M21" s="21" t="s">
        <v>599</v>
      </c>
      <c r="N21" s="181"/>
      <c r="O21" s="181"/>
      <c r="P21" s="181"/>
      <c r="Q21" s="6"/>
      <c r="R21" s="6"/>
    </row>
    <row r="22" spans="1:18">
      <c r="A22" s="2" t="s">
        <v>29</v>
      </c>
      <c r="B22" s="44">
        <v>107</v>
      </c>
      <c r="C22" s="21">
        <v>11</v>
      </c>
      <c r="D22" s="21">
        <v>96</v>
      </c>
      <c r="E22" s="44">
        <v>108</v>
      </c>
      <c r="F22" s="44">
        <v>11</v>
      </c>
      <c r="G22" s="21">
        <v>10</v>
      </c>
      <c r="H22" s="21">
        <v>1</v>
      </c>
      <c r="I22" s="44" t="s">
        <v>599</v>
      </c>
      <c r="J22" s="44">
        <v>97</v>
      </c>
      <c r="K22" s="21">
        <v>56</v>
      </c>
      <c r="L22" s="21">
        <v>41</v>
      </c>
      <c r="M22" s="21" t="s">
        <v>599</v>
      </c>
      <c r="N22" s="181"/>
      <c r="O22" s="181"/>
      <c r="P22" s="181"/>
      <c r="Q22" s="6"/>
      <c r="R22" s="6"/>
    </row>
    <row r="23" spans="1:18">
      <c r="A23" s="2" t="s">
        <v>30</v>
      </c>
      <c r="B23" s="44">
        <v>33</v>
      </c>
      <c r="C23" s="21">
        <v>2</v>
      </c>
      <c r="D23" s="21">
        <v>31</v>
      </c>
      <c r="E23" s="44">
        <v>45</v>
      </c>
      <c r="F23" s="44">
        <v>3</v>
      </c>
      <c r="G23" s="21">
        <v>3</v>
      </c>
      <c r="H23" s="21" t="s">
        <v>599</v>
      </c>
      <c r="I23" s="44" t="s">
        <v>599</v>
      </c>
      <c r="J23" s="44">
        <v>42</v>
      </c>
      <c r="K23" s="21">
        <v>35</v>
      </c>
      <c r="L23" s="21">
        <v>7</v>
      </c>
      <c r="M23" s="21" t="s">
        <v>599</v>
      </c>
      <c r="N23" s="181"/>
      <c r="O23" s="181"/>
      <c r="P23" s="181"/>
      <c r="Q23" s="6"/>
      <c r="R23" s="6"/>
    </row>
    <row r="24" spans="1:18">
      <c r="A24" s="2" t="s">
        <v>31</v>
      </c>
      <c r="B24" s="44">
        <v>27</v>
      </c>
      <c r="C24" s="21">
        <v>5</v>
      </c>
      <c r="D24" s="21">
        <v>22</v>
      </c>
      <c r="E24" s="44">
        <v>30</v>
      </c>
      <c r="F24" s="44">
        <v>5</v>
      </c>
      <c r="G24" s="21">
        <v>5</v>
      </c>
      <c r="H24" s="21" t="s">
        <v>599</v>
      </c>
      <c r="I24" s="44" t="s">
        <v>599</v>
      </c>
      <c r="J24" s="44">
        <v>25</v>
      </c>
      <c r="K24" s="21">
        <v>24</v>
      </c>
      <c r="L24" s="21">
        <v>1</v>
      </c>
      <c r="M24" s="21" t="s">
        <v>599</v>
      </c>
      <c r="N24" s="181"/>
      <c r="O24" s="181"/>
      <c r="P24" s="181"/>
      <c r="Q24" s="6"/>
      <c r="R24" s="6"/>
    </row>
    <row r="25" spans="1:18" s="32" customFormat="1">
      <c r="B25" s="44"/>
      <c r="C25" s="21"/>
      <c r="D25" s="21"/>
      <c r="E25" s="44"/>
      <c r="F25" s="44"/>
      <c r="G25" s="21"/>
      <c r="H25" s="21"/>
      <c r="I25" s="21"/>
      <c r="J25" s="44"/>
      <c r="K25" s="21"/>
      <c r="L25" s="21"/>
      <c r="M25" s="21"/>
      <c r="N25" s="181"/>
      <c r="O25" s="181"/>
      <c r="P25" s="181"/>
      <c r="Q25" s="6"/>
      <c r="R25" s="6"/>
    </row>
    <row r="26" spans="1:18">
      <c r="A26" s="2" t="s">
        <v>437</v>
      </c>
      <c r="B26" s="44">
        <v>265</v>
      </c>
      <c r="C26" s="21">
        <v>27</v>
      </c>
      <c r="D26" s="21">
        <v>238</v>
      </c>
      <c r="E26" s="44">
        <v>340</v>
      </c>
      <c r="F26" s="44">
        <v>31</v>
      </c>
      <c r="G26" s="21">
        <v>19</v>
      </c>
      <c r="H26" s="21">
        <v>12</v>
      </c>
      <c r="I26" s="44" t="s">
        <v>599</v>
      </c>
      <c r="J26" s="44">
        <v>309</v>
      </c>
      <c r="K26" s="21">
        <v>152</v>
      </c>
      <c r="L26" s="21">
        <v>156</v>
      </c>
      <c r="M26" s="21">
        <f t="shared" si="1"/>
        <v>1</v>
      </c>
      <c r="N26" s="181"/>
      <c r="O26" s="181"/>
      <c r="P26" s="181"/>
      <c r="Q26" s="6"/>
      <c r="R26" s="6"/>
    </row>
    <row r="27" spans="1:18">
      <c r="A27" s="2" t="s">
        <v>438</v>
      </c>
      <c r="B27" s="44">
        <v>118</v>
      </c>
      <c r="C27" s="21">
        <v>26</v>
      </c>
      <c r="D27" s="21">
        <v>92</v>
      </c>
      <c r="E27" s="44">
        <v>150</v>
      </c>
      <c r="F27" s="44">
        <v>30</v>
      </c>
      <c r="G27" s="21">
        <v>17</v>
      </c>
      <c r="H27" s="21">
        <v>13</v>
      </c>
      <c r="I27" s="44" t="s">
        <v>599</v>
      </c>
      <c r="J27" s="44">
        <v>120</v>
      </c>
      <c r="K27" s="21">
        <v>71</v>
      </c>
      <c r="L27" s="21">
        <v>49</v>
      </c>
      <c r="M27" s="21" t="s">
        <v>599</v>
      </c>
      <c r="N27" s="181"/>
      <c r="O27" s="181"/>
      <c r="P27" s="181"/>
      <c r="Q27" s="6"/>
      <c r="R27" s="6"/>
    </row>
    <row r="28" spans="1:18">
      <c r="A28" s="2" t="s">
        <v>439</v>
      </c>
      <c r="B28" s="44">
        <v>12</v>
      </c>
      <c r="C28" s="21">
        <v>6</v>
      </c>
      <c r="D28" s="21">
        <v>6</v>
      </c>
      <c r="E28" s="44">
        <v>18</v>
      </c>
      <c r="F28" s="44">
        <v>7</v>
      </c>
      <c r="G28" s="21">
        <v>5</v>
      </c>
      <c r="H28" s="21">
        <v>2</v>
      </c>
      <c r="I28" s="44" t="s">
        <v>599</v>
      </c>
      <c r="J28" s="44">
        <v>11</v>
      </c>
      <c r="K28" s="21">
        <v>11</v>
      </c>
      <c r="L28" s="21" t="s">
        <v>599</v>
      </c>
      <c r="M28" s="21" t="s">
        <v>599</v>
      </c>
      <c r="N28" s="181"/>
      <c r="O28" s="181"/>
      <c r="P28" s="181"/>
      <c r="Q28" s="6"/>
      <c r="R28" s="6"/>
    </row>
    <row r="29" spans="1:18">
      <c r="A29" s="2" t="s">
        <v>440</v>
      </c>
      <c r="B29" s="44">
        <v>64</v>
      </c>
      <c r="C29" s="21">
        <v>7</v>
      </c>
      <c r="D29" s="21">
        <v>57</v>
      </c>
      <c r="E29" s="44">
        <v>65</v>
      </c>
      <c r="F29" s="44">
        <v>7</v>
      </c>
      <c r="G29" s="21">
        <v>7</v>
      </c>
      <c r="H29" s="21" t="s">
        <v>599</v>
      </c>
      <c r="I29" s="44" t="s">
        <v>599</v>
      </c>
      <c r="J29" s="44">
        <v>58</v>
      </c>
      <c r="K29" s="21">
        <v>56</v>
      </c>
      <c r="L29" s="21">
        <v>2</v>
      </c>
      <c r="M29" s="21" t="s">
        <v>599</v>
      </c>
      <c r="N29" s="181"/>
      <c r="O29" s="181"/>
      <c r="P29" s="181"/>
      <c r="Q29" s="6"/>
      <c r="R29" s="6"/>
    </row>
    <row r="30" spans="1:18">
      <c r="A30" s="2" t="s">
        <v>441</v>
      </c>
      <c r="B30" s="44">
        <v>35</v>
      </c>
      <c r="C30" s="21">
        <v>2</v>
      </c>
      <c r="D30" s="21">
        <v>33</v>
      </c>
      <c r="E30" s="44">
        <v>41</v>
      </c>
      <c r="F30" s="44">
        <v>2</v>
      </c>
      <c r="G30" s="21" t="s">
        <v>599</v>
      </c>
      <c r="H30" s="21">
        <v>2</v>
      </c>
      <c r="I30" s="44" t="s">
        <v>599</v>
      </c>
      <c r="J30" s="44">
        <v>39</v>
      </c>
      <c r="K30" s="21">
        <v>23</v>
      </c>
      <c r="L30" s="21">
        <v>16</v>
      </c>
      <c r="M30" s="21" t="s">
        <v>599</v>
      </c>
      <c r="N30" s="181"/>
      <c r="O30" s="181"/>
      <c r="P30" s="181"/>
      <c r="Q30" s="6"/>
      <c r="R30" s="6"/>
    </row>
    <row r="31" spans="1:18">
      <c r="A31" s="2" t="s">
        <v>442</v>
      </c>
      <c r="B31" s="44">
        <v>182</v>
      </c>
      <c r="C31" s="21">
        <v>4</v>
      </c>
      <c r="D31" s="21">
        <v>178</v>
      </c>
      <c r="E31" s="44">
        <v>184</v>
      </c>
      <c r="F31" s="44">
        <v>4</v>
      </c>
      <c r="G31" s="21">
        <v>4</v>
      </c>
      <c r="H31" s="21" t="s">
        <v>599</v>
      </c>
      <c r="I31" s="44" t="s">
        <v>599</v>
      </c>
      <c r="J31" s="44">
        <v>180</v>
      </c>
      <c r="K31" s="21">
        <v>112</v>
      </c>
      <c r="L31" s="21">
        <v>68</v>
      </c>
      <c r="M31" s="21" t="s">
        <v>599</v>
      </c>
      <c r="N31" s="181"/>
      <c r="O31" s="181"/>
      <c r="P31" s="181"/>
      <c r="Q31" s="6"/>
      <c r="R31" s="6"/>
    </row>
    <row r="32" spans="1:18">
      <c r="A32" s="2" t="s">
        <v>443</v>
      </c>
      <c r="B32" s="44">
        <v>154</v>
      </c>
      <c r="C32" s="21">
        <v>14</v>
      </c>
      <c r="D32" s="21">
        <v>140</v>
      </c>
      <c r="E32" s="44">
        <v>156</v>
      </c>
      <c r="F32" s="44">
        <v>14</v>
      </c>
      <c r="G32" s="21">
        <v>9</v>
      </c>
      <c r="H32" s="21">
        <v>5</v>
      </c>
      <c r="I32" s="44" t="s">
        <v>599</v>
      </c>
      <c r="J32" s="44">
        <v>142</v>
      </c>
      <c r="K32" s="21">
        <v>62</v>
      </c>
      <c r="L32" s="21">
        <v>79</v>
      </c>
      <c r="M32" s="21">
        <f t="shared" si="1"/>
        <v>1</v>
      </c>
      <c r="N32" s="181"/>
      <c r="O32" s="181"/>
      <c r="P32" s="181"/>
      <c r="Q32" s="6"/>
      <c r="R32" s="6"/>
    </row>
    <row r="33" spans="1:18">
      <c r="A33" s="2" t="s">
        <v>444</v>
      </c>
      <c r="B33" s="44">
        <v>25</v>
      </c>
      <c r="C33" s="21">
        <v>2</v>
      </c>
      <c r="D33" s="21">
        <v>23</v>
      </c>
      <c r="E33" s="44">
        <v>27</v>
      </c>
      <c r="F33" s="44">
        <v>2</v>
      </c>
      <c r="G33" s="21" t="s">
        <v>599</v>
      </c>
      <c r="H33" s="21">
        <v>2</v>
      </c>
      <c r="I33" s="44" t="s">
        <v>599</v>
      </c>
      <c r="J33" s="44">
        <v>25</v>
      </c>
      <c r="K33" s="21">
        <v>14</v>
      </c>
      <c r="L33" s="21">
        <v>11</v>
      </c>
      <c r="M33" s="21" t="s">
        <v>599</v>
      </c>
      <c r="N33" s="181"/>
      <c r="O33" s="181"/>
      <c r="P33" s="181"/>
      <c r="Q33" s="6"/>
      <c r="R33" s="6"/>
    </row>
    <row r="34" spans="1:18">
      <c r="A34" s="2" t="s">
        <v>445</v>
      </c>
      <c r="B34" s="44">
        <v>11</v>
      </c>
      <c r="C34" s="21">
        <v>1</v>
      </c>
      <c r="D34" s="21">
        <v>10</v>
      </c>
      <c r="E34" s="44">
        <v>12</v>
      </c>
      <c r="F34" s="44">
        <v>1</v>
      </c>
      <c r="G34" s="21">
        <v>1</v>
      </c>
      <c r="H34" s="21" t="s">
        <v>599</v>
      </c>
      <c r="I34" s="44" t="s">
        <v>599</v>
      </c>
      <c r="J34" s="44">
        <v>11</v>
      </c>
      <c r="K34" s="21">
        <v>4</v>
      </c>
      <c r="L34" s="21">
        <v>7</v>
      </c>
      <c r="M34" s="21" t="s">
        <v>599</v>
      </c>
      <c r="N34" s="181"/>
      <c r="O34" s="181"/>
      <c r="P34" s="181"/>
      <c r="Q34" s="6"/>
      <c r="R34" s="6"/>
    </row>
    <row r="35" spans="1:18">
      <c r="A35" s="1" t="s">
        <v>446</v>
      </c>
      <c r="B35" s="325">
        <v>3</v>
      </c>
      <c r="C35" s="33">
        <v>1</v>
      </c>
      <c r="D35" s="33">
        <v>2</v>
      </c>
      <c r="E35" s="325">
        <v>3</v>
      </c>
      <c r="F35" s="325">
        <v>1</v>
      </c>
      <c r="G35" s="33" t="s">
        <v>599</v>
      </c>
      <c r="H35" s="33">
        <v>1</v>
      </c>
      <c r="I35" s="325" t="s">
        <v>599</v>
      </c>
      <c r="J35" s="325">
        <v>2</v>
      </c>
      <c r="K35" s="33">
        <v>2</v>
      </c>
      <c r="L35" s="33" t="s">
        <v>599</v>
      </c>
      <c r="M35" s="33" t="s">
        <v>599</v>
      </c>
      <c r="N35" s="181"/>
      <c r="O35" s="181"/>
      <c r="P35" s="181"/>
      <c r="Q35" s="6"/>
      <c r="R35" s="6"/>
    </row>
    <row r="36" spans="1:18" s="32" customFormat="1">
      <c r="B36" s="44"/>
      <c r="C36" s="21"/>
      <c r="D36" s="21"/>
      <c r="E36" s="44"/>
      <c r="F36" s="44"/>
      <c r="G36" s="21"/>
      <c r="H36" s="21"/>
      <c r="I36" s="21"/>
      <c r="J36" s="44"/>
      <c r="K36" s="21"/>
      <c r="L36" s="21"/>
      <c r="M36" s="21"/>
      <c r="N36" s="181"/>
      <c r="O36" s="181"/>
      <c r="P36" s="181"/>
      <c r="Q36" s="6"/>
      <c r="R36" s="6"/>
    </row>
    <row r="37" spans="1:18">
      <c r="A37" s="2" t="s">
        <v>447</v>
      </c>
      <c r="B37" s="44">
        <v>20</v>
      </c>
      <c r="C37" s="21">
        <v>5</v>
      </c>
      <c r="D37" s="21">
        <v>15</v>
      </c>
      <c r="E37" s="44">
        <v>25</v>
      </c>
      <c r="F37" s="44">
        <v>7</v>
      </c>
      <c r="G37" s="21">
        <v>6</v>
      </c>
      <c r="H37" s="21">
        <v>1</v>
      </c>
      <c r="I37" s="44" t="s">
        <v>599</v>
      </c>
      <c r="J37" s="44">
        <v>18</v>
      </c>
      <c r="K37" s="21">
        <v>16</v>
      </c>
      <c r="L37" s="21">
        <v>2</v>
      </c>
      <c r="M37" s="21" t="s">
        <v>599</v>
      </c>
      <c r="N37" s="181"/>
      <c r="O37" s="181"/>
      <c r="P37" s="181"/>
      <c r="Q37" s="6"/>
      <c r="R37" s="6"/>
    </row>
    <row r="38" spans="1:18">
      <c r="A38" s="2" t="s">
        <v>448</v>
      </c>
      <c r="B38" s="44">
        <v>1</v>
      </c>
      <c r="C38" s="21" t="s">
        <v>599</v>
      </c>
      <c r="D38" s="21">
        <v>1</v>
      </c>
      <c r="E38" s="44">
        <v>1</v>
      </c>
      <c r="F38" s="44" t="s">
        <v>599</v>
      </c>
      <c r="G38" s="21" t="s">
        <v>599</v>
      </c>
      <c r="H38" s="21" t="s">
        <v>599</v>
      </c>
      <c r="I38" s="44" t="s">
        <v>599</v>
      </c>
      <c r="J38" s="44">
        <v>1</v>
      </c>
      <c r="K38" s="21">
        <v>1</v>
      </c>
      <c r="L38" s="21" t="s">
        <v>599</v>
      </c>
      <c r="M38" s="21" t="s">
        <v>599</v>
      </c>
      <c r="N38" s="181"/>
      <c r="O38" s="181"/>
      <c r="P38" s="181"/>
      <c r="Q38" s="6"/>
      <c r="R38" s="6"/>
    </row>
    <row r="39" spans="1:18">
      <c r="A39" s="2" t="s">
        <v>449</v>
      </c>
      <c r="B39" s="44">
        <v>19</v>
      </c>
      <c r="C39" s="21">
        <v>5</v>
      </c>
      <c r="D39" s="21">
        <v>14</v>
      </c>
      <c r="E39" s="44">
        <v>20</v>
      </c>
      <c r="F39" s="44">
        <v>5</v>
      </c>
      <c r="G39" s="21">
        <v>5</v>
      </c>
      <c r="H39" s="21" t="s">
        <v>599</v>
      </c>
      <c r="I39" s="44" t="s">
        <v>599</v>
      </c>
      <c r="J39" s="44">
        <v>15</v>
      </c>
      <c r="K39" s="21">
        <v>14</v>
      </c>
      <c r="L39" s="21">
        <v>1</v>
      </c>
      <c r="M39" s="21" t="s">
        <v>599</v>
      </c>
      <c r="N39" s="181"/>
      <c r="O39" s="181"/>
      <c r="P39" s="181"/>
      <c r="Q39" s="6"/>
      <c r="R39" s="6"/>
    </row>
    <row r="40" spans="1:18">
      <c r="A40" s="2" t="s">
        <v>450</v>
      </c>
      <c r="B40" s="44">
        <v>3</v>
      </c>
      <c r="C40" s="21">
        <v>2</v>
      </c>
      <c r="D40" s="21">
        <v>1</v>
      </c>
      <c r="E40" s="44">
        <v>4</v>
      </c>
      <c r="F40" s="44">
        <v>2</v>
      </c>
      <c r="G40" s="21">
        <v>2</v>
      </c>
      <c r="H40" s="21" t="s">
        <v>599</v>
      </c>
      <c r="I40" s="44" t="s">
        <v>599</v>
      </c>
      <c r="J40" s="44">
        <v>2</v>
      </c>
      <c r="K40" s="21" t="s">
        <v>599</v>
      </c>
      <c r="L40" s="21">
        <v>2</v>
      </c>
      <c r="M40" s="21" t="s">
        <v>599</v>
      </c>
      <c r="N40" s="181"/>
      <c r="O40" s="181"/>
      <c r="P40" s="181"/>
      <c r="Q40" s="6"/>
      <c r="R40" s="6"/>
    </row>
    <row r="41" spans="1:18">
      <c r="A41" s="2" t="s">
        <v>451</v>
      </c>
      <c r="B41" s="44">
        <v>28</v>
      </c>
      <c r="C41" s="21">
        <v>6</v>
      </c>
      <c r="D41" s="21">
        <v>22</v>
      </c>
      <c r="E41" s="44">
        <v>28</v>
      </c>
      <c r="F41" s="44">
        <v>6</v>
      </c>
      <c r="G41" s="21">
        <v>5</v>
      </c>
      <c r="H41" s="21">
        <v>1</v>
      </c>
      <c r="I41" s="44" t="s">
        <v>599</v>
      </c>
      <c r="J41" s="44">
        <v>22</v>
      </c>
      <c r="K41" s="21">
        <v>13</v>
      </c>
      <c r="L41" s="21">
        <v>9</v>
      </c>
      <c r="M41" s="21" t="s">
        <v>599</v>
      </c>
      <c r="N41" s="181"/>
      <c r="O41" s="181"/>
      <c r="P41" s="181"/>
      <c r="Q41" s="6"/>
      <c r="R41" s="6"/>
    </row>
    <row r="42" spans="1:18">
      <c r="A42" s="2" t="s">
        <v>452</v>
      </c>
      <c r="B42" s="44">
        <v>25</v>
      </c>
      <c r="C42" s="21">
        <v>5</v>
      </c>
      <c r="D42" s="21">
        <v>20</v>
      </c>
      <c r="E42" s="44">
        <v>27</v>
      </c>
      <c r="F42" s="44">
        <v>7</v>
      </c>
      <c r="G42" s="21">
        <v>5</v>
      </c>
      <c r="H42" s="21">
        <v>2</v>
      </c>
      <c r="I42" s="44" t="s">
        <v>599</v>
      </c>
      <c r="J42" s="44">
        <v>20</v>
      </c>
      <c r="K42" s="21">
        <v>13</v>
      </c>
      <c r="L42" s="21">
        <v>7</v>
      </c>
      <c r="M42" s="21" t="s">
        <v>599</v>
      </c>
      <c r="N42" s="181"/>
      <c r="O42" s="181"/>
      <c r="P42" s="181"/>
      <c r="Q42" s="6"/>
      <c r="R42" s="6"/>
    </row>
    <row r="43" spans="1:18">
      <c r="A43" s="2" t="s">
        <v>453</v>
      </c>
      <c r="B43" s="44">
        <v>2</v>
      </c>
      <c r="C43" s="21">
        <v>1</v>
      </c>
      <c r="D43" s="21">
        <v>1</v>
      </c>
      <c r="E43" s="44">
        <v>2</v>
      </c>
      <c r="F43" s="44">
        <v>1</v>
      </c>
      <c r="G43" s="21">
        <v>1</v>
      </c>
      <c r="H43" s="21" t="s">
        <v>599</v>
      </c>
      <c r="I43" s="44" t="s">
        <v>599</v>
      </c>
      <c r="J43" s="44">
        <v>1</v>
      </c>
      <c r="K43" s="21">
        <v>1</v>
      </c>
      <c r="L43" s="21" t="s">
        <v>599</v>
      </c>
      <c r="M43" s="21" t="s">
        <v>599</v>
      </c>
      <c r="N43" s="181"/>
      <c r="O43" s="181"/>
      <c r="P43" s="181"/>
      <c r="Q43" s="6"/>
      <c r="R43" s="6"/>
    </row>
    <row r="44" spans="1:18">
      <c r="A44" s="2" t="s">
        <v>454</v>
      </c>
      <c r="B44" s="44">
        <v>4</v>
      </c>
      <c r="C44" s="21">
        <v>1</v>
      </c>
      <c r="D44" s="21">
        <v>3</v>
      </c>
      <c r="E44" s="44">
        <v>6</v>
      </c>
      <c r="F44" s="44">
        <v>2</v>
      </c>
      <c r="G44" s="21">
        <v>1</v>
      </c>
      <c r="H44" s="21">
        <v>1</v>
      </c>
      <c r="I44" s="44" t="s">
        <v>599</v>
      </c>
      <c r="J44" s="44">
        <v>4</v>
      </c>
      <c r="K44" s="21">
        <v>2</v>
      </c>
      <c r="L44" s="21">
        <v>2</v>
      </c>
      <c r="M44" s="21" t="s">
        <v>599</v>
      </c>
      <c r="N44" s="181"/>
      <c r="O44" s="181"/>
      <c r="P44" s="181"/>
      <c r="Q44" s="6"/>
      <c r="R44" s="6"/>
    </row>
    <row r="45" spans="1:18">
      <c r="A45" s="2" t="s">
        <v>455</v>
      </c>
      <c r="B45" s="44">
        <v>2</v>
      </c>
      <c r="C45" s="21" t="s">
        <v>599</v>
      </c>
      <c r="D45" s="21">
        <v>2</v>
      </c>
      <c r="E45" s="44">
        <v>2</v>
      </c>
      <c r="F45" s="44" t="s">
        <v>599</v>
      </c>
      <c r="G45" s="21" t="s">
        <v>599</v>
      </c>
      <c r="H45" s="21" t="s">
        <v>599</v>
      </c>
      <c r="I45" s="44" t="s">
        <v>599</v>
      </c>
      <c r="J45" s="44">
        <v>2</v>
      </c>
      <c r="K45" s="21">
        <v>2</v>
      </c>
      <c r="L45" s="21" t="s">
        <v>599</v>
      </c>
      <c r="M45" s="21" t="s">
        <v>599</v>
      </c>
      <c r="N45" s="181"/>
      <c r="O45" s="181"/>
      <c r="P45" s="181"/>
      <c r="Q45" s="6"/>
      <c r="R45" s="6"/>
    </row>
    <row r="46" spans="1:18" s="32" customFormat="1">
      <c r="B46" s="44"/>
      <c r="C46" s="21"/>
      <c r="D46" s="21"/>
      <c r="E46" s="44"/>
      <c r="F46" s="44"/>
      <c r="G46" s="21"/>
      <c r="H46" s="21"/>
      <c r="I46" s="21"/>
      <c r="J46" s="44"/>
      <c r="K46" s="21"/>
      <c r="L46" s="21"/>
      <c r="M46" s="21"/>
      <c r="N46" s="181"/>
      <c r="O46" s="181"/>
      <c r="P46" s="181"/>
      <c r="Q46" s="6"/>
      <c r="R46" s="6"/>
    </row>
    <row r="47" spans="1:18">
      <c r="A47" s="2" t="s">
        <v>456</v>
      </c>
      <c r="B47" s="44">
        <v>1</v>
      </c>
      <c r="C47" s="21" t="s">
        <v>599</v>
      </c>
      <c r="D47" s="21">
        <v>1</v>
      </c>
      <c r="E47" s="44" t="s">
        <v>599</v>
      </c>
      <c r="F47" s="44" t="s">
        <v>599</v>
      </c>
      <c r="G47" s="21" t="s">
        <v>599</v>
      </c>
      <c r="H47" s="21" t="s">
        <v>599</v>
      </c>
      <c r="I47" s="44" t="s">
        <v>599</v>
      </c>
      <c r="J47" s="44" t="s">
        <v>599</v>
      </c>
      <c r="K47" s="21" t="s">
        <v>599</v>
      </c>
      <c r="L47" s="21" t="s">
        <v>599</v>
      </c>
      <c r="M47" s="21" t="s">
        <v>599</v>
      </c>
      <c r="N47" s="181"/>
      <c r="O47" s="181"/>
      <c r="P47" s="181"/>
      <c r="Q47" s="6"/>
      <c r="R47" s="6"/>
    </row>
    <row r="48" spans="1:18">
      <c r="A48" s="2" t="s">
        <v>457</v>
      </c>
      <c r="B48" s="44">
        <v>3</v>
      </c>
      <c r="C48" s="21">
        <v>2</v>
      </c>
      <c r="D48" s="21">
        <v>1</v>
      </c>
      <c r="E48" s="44">
        <v>3</v>
      </c>
      <c r="F48" s="44">
        <v>2</v>
      </c>
      <c r="G48" s="21">
        <v>2</v>
      </c>
      <c r="H48" s="21" t="s">
        <v>599</v>
      </c>
      <c r="I48" s="44" t="s">
        <v>599</v>
      </c>
      <c r="J48" s="44">
        <v>1</v>
      </c>
      <c r="K48" s="21">
        <v>1</v>
      </c>
      <c r="L48" s="21" t="s">
        <v>599</v>
      </c>
      <c r="M48" s="21" t="s">
        <v>599</v>
      </c>
      <c r="N48" s="181"/>
      <c r="O48" s="181"/>
      <c r="P48" s="181"/>
      <c r="Q48" s="6"/>
      <c r="R48" s="6"/>
    </row>
    <row r="49" spans="1:18">
      <c r="A49" s="2" t="s">
        <v>458</v>
      </c>
      <c r="B49" s="44" t="s">
        <v>599</v>
      </c>
      <c r="C49" s="21" t="s">
        <v>599</v>
      </c>
      <c r="D49" s="21" t="s">
        <v>599</v>
      </c>
      <c r="E49" s="44" t="s">
        <v>599</v>
      </c>
      <c r="F49" s="44" t="s">
        <v>599</v>
      </c>
      <c r="G49" s="21" t="s">
        <v>599</v>
      </c>
      <c r="H49" s="21" t="s">
        <v>599</v>
      </c>
      <c r="I49" s="44" t="s">
        <v>599</v>
      </c>
      <c r="J49" s="44" t="s">
        <v>599</v>
      </c>
      <c r="K49" s="21" t="s">
        <v>599</v>
      </c>
      <c r="L49" s="21" t="s">
        <v>599</v>
      </c>
      <c r="M49" s="21" t="s">
        <v>599</v>
      </c>
      <c r="N49" s="181"/>
      <c r="O49" s="181"/>
      <c r="P49" s="181"/>
      <c r="Q49" s="6"/>
      <c r="R49" s="6"/>
    </row>
    <row r="50" spans="1:18">
      <c r="A50" s="2" t="s">
        <v>459</v>
      </c>
      <c r="B50" s="44">
        <v>9</v>
      </c>
      <c r="C50" s="21">
        <v>1</v>
      </c>
      <c r="D50" s="21">
        <v>8</v>
      </c>
      <c r="E50" s="44">
        <v>9</v>
      </c>
      <c r="F50" s="44">
        <v>1</v>
      </c>
      <c r="G50" s="21">
        <v>1</v>
      </c>
      <c r="H50" s="21" t="s">
        <v>599</v>
      </c>
      <c r="I50" s="44" t="s">
        <v>599</v>
      </c>
      <c r="J50" s="44">
        <v>8</v>
      </c>
      <c r="K50" s="21">
        <v>6</v>
      </c>
      <c r="L50" s="21">
        <v>2</v>
      </c>
      <c r="M50" s="21" t="s">
        <v>599</v>
      </c>
      <c r="N50" s="181"/>
      <c r="O50" s="181"/>
      <c r="P50" s="181"/>
      <c r="Q50" s="6"/>
      <c r="R50" s="6"/>
    </row>
    <row r="51" spans="1:18">
      <c r="A51" s="2" t="s">
        <v>460</v>
      </c>
      <c r="B51" s="44">
        <v>15</v>
      </c>
      <c r="C51" s="21">
        <v>2</v>
      </c>
      <c r="D51" s="21">
        <v>13</v>
      </c>
      <c r="E51" s="44">
        <v>16</v>
      </c>
      <c r="F51" s="44">
        <v>2</v>
      </c>
      <c r="G51" s="21">
        <v>1</v>
      </c>
      <c r="H51" s="21">
        <v>1</v>
      </c>
      <c r="I51" s="44" t="s">
        <v>599</v>
      </c>
      <c r="J51" s="44">
        <v>14</v>
      </c>
      <c r="K51" s="21">
        <v>9</v>
      </c>
      <c r="L51" s="21">
        <v>5</v>
      </c>
      <c r="M51" s="21" t="s">
        <v>599</v>
      </c>
      <c r="N51" s="181"/>
      <c r="O51" s="181"/>
      <c r="P51" s="181"/>
      <c r="Q51" s="6"/>
      <c r="R51" s="6"/>
    </row>
    <row r="52" spans="1:18">
      <c r="A52" s="2" t="s">
        <v>461</v>
      </c>
      <c r="B52" s="44" t="s">
        <v>599</v>
      </c>
      <c r="C52" s="21" t="s">
        <v>599</v>
      </c>
      <c r="D52" s="21" t="s">
        <v>599</v>
      </c>
      <c r="E52" s="44" t="s">
        <v>599</v>
      </c>
      <c r="F52" s="44" t="s">
        <v>599</v>
      </c>
      <c r="G52" s="21" t="s">
        <v>599</v>
      </c>
      <c r="H52" s="21" t="s">
        <v>599</v>
      </c>
      <c r="I52" s="44" t="s">
        <v>599</v>
      </c>
      <c r="J52" s="44" t="s">
        <v>599</v>
      </c>
      <c r="K52" s="21" t="s">
        <v>599</v>
      </c>
      <c r="L52" s="21" t="s">
        <v>599</v>
      </c>
      <c r="M52" s="21" t="s">
        <v>599</v>
      </c>
      <c r="N52" s="181"/>
      <c r="O52" s="181"/>
      <c r="P52" s="181"/>
      <c r="Q52" s="6"/>
      <c r="R52" s="6"/>
    </row>
    <row r="53" spans="1:18">
      <c r="A53" s="2" t="s">
        <v>462</v>
      </c>
      <c r="B53" s="44" t="s">
        <v>599</v>
      </c>
      <c r="C53" s="21" t="s">
        <v>599</v>
      </c>
      <c r="D53" s="21" t="s">
        <v>599</v>
      </c>
      <c r="E53" s="44" t="s">
        <v>599</v>
      </c>
      <c r="F53" s="44" t="s">
        <v>599</v>
      </c>
      <c r="G53" s="21" t="s">
        <v>599</v>
      </c>
      <c r="H53" s="21" t="s">
        <v>599</v>
      </c>
      <c r="I53" s="44" t="s">
        <v>599</v>
      </c>
      <c r="J53" s="44" t="s">
        <v>599</v>
      </c>
      <c r="K53" s="21" t="s">
        <v>599</v>
      </c>
      <c r="L53" s="21" t="s">
        <v>599</v>
      </c>
      <c r="M53" s="21" t="s">
        <v>599</v>
      </c>
      <c r="N53" s="181"/>
      <c r="O53" s="181"/>
      <c r="P53" s="181"/>
      <c r="Q53" s="6"/>
      <c r="R53" s="6"/>
    </row>
    <row r="54" spans="1:18">
      <c r="A54" s="2" t="s">
        <v>463</v>
      </c>
      <c r="B54" s="44" t="s">
        <v>599</v>
      </c>
      <c r="C54" s="21" t="s">
        <v>599</v>
      </c>
      <c r="D54" s="21" t="s">
        <v>599</v>
      </c>
      <c r="E54" s="44" t="s">
        <v>599</v>
      </c>
      <c r="F54" s="44" t="s">
        <v>599</v>
      </c>
      <c r="G54" s="21" t="s">
        <v>599</v>
      </c>
      <c r="H54" s="21" t="s">
        <v>599</v>
      </c>
      <c r="I54" s="44" t="s">
        <v>599</v>
      </c>
      <c r="J54" s="44" t="s">
        <v>599</v>
      </c>
      <c r="K54" s="21" t="s">
        <v>599</v>
      </c>
      <c r="L54" s="21" t="s">
        <v>599</v>
      </c>
      <c r="M54" s="21" t="s">
        <v>599</v>
      </c>
      <c r="N54" s="181"/>
      <c r="O54" s="181"/>
      <c r="P54" s="181"/>
      <c r="Q54" s="6"/>
      <c r="R54" s="6"/>
    </row>
    <row r="55" spans="1:18">
      <c r="B55" s="44"/>
      <c r="C55" s="21"/>
      <c r="D55" s="21"/>
      <c r="E55" s="44"/>
      <c r="F55" s="44"/>
      <c r="G55" s="21"/>
      <c r="H55" s="21"/>
      <c r="I55" s="21"/>
      <c r="J55" s="44"/>
      <c r="K55" s="21"/>
      <c r="L55" s="21"/>
      <c r="M55" s="21"/>
      <c r="N55" s="181"/>
      <c r="O55" s="181"/>
      <c r="P55" s="181"/>
      <c r="Q55" s="6"/>
      <c r="R55" s="6"/>
    </row>
    <row r="56" spans="1:18">
      <c r="A56" s="2" t="s">
        <v>464</v>
      </c>
      <c r="B56" s="44">
        <v>9</v>
      </c>
      <c r="C56" s="21" t="s">
        <v>599</v>
      </c>
      <c r="D56" s="21">
        <v>9</v>
      </c>
      <c r="E56" s="44">
        <v>12</v>
      </c>
      <c r="F56" s="44" t="s">
        <v>599</v>
      </c>
      <c r="G56" s="21" t="s">
        <v>599</v>
      </c>
      <c r="H56" s="21" t="s">
        <v>599</v>
      </c>
      <c r="I56" s="44" t="s">
        <v>599</v>
      </c>
      <c r="J56" s="44">
        <v>12</v>
      </c>
      <c r="K56" s="21">
        <v>11</v>
      </c>
      <c r="L56" s="21">
        <v>1</v>
      </c>
      <c r="M56" s="21" t="s">
        <v>599</v>
      </c>
      <c r="N56" s="181"/>
      <c r="O56" s="181"/>
      <c r="P56" s="181"/>
      <c r="Q56" s="6"/>
      <c r="R56" s="6"/>
    </row>
    <row r="57" spans="1:18">
      <c r="A57" s="2" t="s">
        <v>465</v>
      </c>
      <c r="B57" s="44" t="s">
        <v>599</v>
      </c>
      <c r="C57" s="21" t="s">
        <v>599</v>
      </c>
      <c r="D57" s="21" t="s">
        <v>599</v>
      </c>
      <c r="E57" s="44" t="s">
        <v>599</v>
      </c>
      <c r="F57" s="44" t="s">
        <v>599</v>
      </c>
      <c r="G57" s="21" t="s">
        <v>599</v>
      </c>
      <c r="H57" s="21" t="s">
        <v>599</v>
      </c>
      <c r="I57" s="44" t="s">
        <v>599</v>
      </c>
      <c r="J57" s="44" t="s">
        <v>599</v>
      </c>
      <c r="K57" s="21" t="s">
        <v>599</v>
      </c>
      <c r="L57" s="21" t="s">
        <v>599</v>
      </c>
      <c r="M57" s="21" t="s">
        <v>599</v>
      </c>
      <c r="N57" s="181"/>
      <c r="O57" s="181"/>
      <c r="P57" s="181"/>
      <c r="Q57" s="6"/>
      <c r="R57" s="6"/>
    </row>
    <row r="58" spans="1:18">
      <c r="A58" s="2" t="s">
        <v>466</v>
      </c>
      <c r="B58" s="44">
        <v>4</v>
      </c>
      <c r="C58" s="21" t="s">
        <v>599</v>
      </c>
      <c r="D58" s="21">
        <v>4</v>
      </c>
      <c r="E58" s="44">
        <v>4</v>
      </c>
      <c r="F58" s="44" t="s">
        <v>599</v>
      </c>
      <c r="G58" s="21" t="s">
        <v>599</v>
      </c>
      <c r="H58" s="21" t="s">
        <v>599</v>
      </c>
      <c r="I58" s="44" t="s">
        <v>599</v>
      </c>
      <c r="J58" s="44">
        <v>4</v>
      </c>
      <c r="K58" s="21">
        <v>4</v>
      </c>
      <c r="L58" s="21" t="s">
        <v>599</v>
      </c>
      <c r="M58" s="21" t="s">
        <v>599</v>
      </c>
      <c r="N58" s="181"/>
      <c r="O58" s="181"/>
      <c r="P58" s="181"/>
      <c r="Q58" s="6"/>
      <c r="R58" s="6"/>
    </row>
    <row r="59" spans="1:18">
      <c r="A59" s="2" t="s">
        <v>467</v>
      </c>
      <c r="B59" s="44">
        <v>2</v>
      </c>
      <c r="C59" s="21" t="s">
        <v>599</v>
      </c>
      <c r="D59" s="21">
        <v>2</v>
      </c>
      <c r="E59" s="44">
        <v>2</v>
      </c>
      <c r="F59" s="44" t="s">
        <v>599</v>
      </c>
      <c r="G59" s="21" t="s">
        <v>599</v>
      </c>
      <c r="H59" s="21" t="s">
        <v>599</v>
      </c>
      <c r="I59" s="44" t="s">
        <v>599</v>
      </c>
      <c r="J59" s="44">
        <v>2</v>
      </c>
      <c r="K59" s="21" t="s">
        <v>599</v>
      </c>
      <c r="L59" s="21">
        <v>2</v>
      </c>
      <c r="M59" s="21" t="s">
        <v>599</v>
      </c>
      <c r="N59" s="181"/>
      <c r="O59" s="181"/>
      <c r="P59" s="181"/>
      <c r="Q59" s="6"/>
      <c r="R59" s="6"/>
    </row>
    <row r="60" spans="1:18">
      <c r="A60" s="2" t="s">
        <v>468</v>
      </c>
      <c r="B60" s="44">
        <v>6</v>
      </c>
      <c r="C60" s="21">
        <v>1</v>
      </c>
      <c r="D60" s="21">
        <v>5</v>
      </c>
      <c r="E60" s="44">
        <v>6</v>
      </c>
      <c r="F60" s="44">
        <v>1</v>
      </c>
      <c r="G60" s="21">
        <v>1</v>
      </c>
      <c r="H60" s="21" t="s">
        <v>599</v>
      </c>
      <c r="I60" s="44" t="s">
        <v>599</v>
      </c>
      <c r="J60" s="44">
        <v>5</v>
      </c>
      <c r="K60" s="21">
        <v>5</v>
      </c>
      <c r="L60" s="21" t="s">
        <v>599</v>
      </c>
      <c r="M60" s="21" t="s">
        <v>599</v>
      </c>
      <c r="N60" s="181"/>
      <c r="O60" s="181"/>
      <c r="P60" s="181"/>
      <c r="Q60" s="6"/>
      <c r="R60" s="6"/>
    </row>
    <row r="61" spans="1:18">
      <c r="A61" s="2" t="s">
        <v>469</v>
      </c>
      <c r="B61" s="44">
        <v>4</v>
      </c>
      <c r="C61" s="21" t="s">
        <v>599</v>
      </c>
      <c r="D61" s="21">
        <v>4</v>
      </c>
      <c r="E61" s="44">
        <v>4</v>
      </c>
      <c r="F61" s="44" t="s">
        <v>599</v>
      </c>
      <c r="G61" s="21" t="s">
        <v>599</v>
      </c>
      <c r="H61" s="21" t="s">
        <v>599</v>
      </c>
      <c r="I61" s="44" t="s">
        <v>599</v>
      </c>
      <c r="J61" s="44">
        <v>4</v>
      </c>
      <c r="K61" s="21">
        <v>4</v>
      </c>
      <c r="L61" s="21" t="s">
        <v>599</v>
      </c>
      <c r="M61" s="21" t="s">
        <v>599</v>
      </c>
      <c r="N61" s="181"/>
      <c r="O61" s="181"/>
      <c r="P61" s="181"/>
      <c r="Q61" s="6"/>
      <c r="R61" s="6"/>
    </row>
    <row r="62" spans="1:18">
      <c r="A62" s="1" t="s">
        <v>470</v>
      </c>
      <c r="B62" s="325" t="s">
        <v>599</v>
      </c>
      <c r="C62" s="33" t="s">
        <v>599</v>
      </c>
      <c r="D62" s="33" t="s">
        <v>599</v>
      </c>
      <c r="E62" s="325" t="s">
        <v>599</v>
      </c>
      <c r="F62" s="325" t="s">
        <v>599</v>
      </c>
      <c r="G62" s="33" t="s">
        <v>599</v>
      </c>
      <c r="H62" s="33" t="s">
        <v>599</v>
      </c>
      <c r="I62" s="325" t="s">
        <v>599</v>
      </c>
      <c r="J62" s="325" t="s">
        <v>599</v>
      </c>
      <c r="K62" s="33" t="s">
        <v>599</v>
      </c>
      <c r="L62" s="33" t="s">
        <v>599</v>
      </c>
      <c r="M62" s="33" t="s">
        <v>599</v>
      </c>
      <c r="N62" s="181"/>
      <c r="O62" s="181"/>
      <c r="P62" s="181"/>
      <c r="Q62" s="6"/>
      <c r="R62" s="6"/>
    </row>
    <row r="63" spans="1:18">
      <c r="B63" s="44"/>
      <c r="C63" s="21"/>
      <c r="D63" s="21"/>
      <c r="E63" s="44"/>
      <c r="F63" s="44"/>
      <c r="G63" s="21"/>
      <c r="H63" s="21"/>
      <c r="I63" s="21"/>
      <c r="J63" s="44"/>
      <c r="K63" s="21"/>
      <c r="L63" s="21"/>
      <c r="M63" s="21"/>
      <c r="N63" s="181"/>
      <c r="O63" s="181"/>
      <c r="P63" s="181"/>
      <c r="Q63" s="6"/>
      <c r="R63" s="6"/>
    </row>
    <row r="64" spans="1:18">
      <c r="A64" s="2" t="s">
        <v>471</v>
      </c>
      <c r="B64" s="44">
        <v>2</v>
      </c>
      <c r="C64" s="21" t="s">
        <v>599</v>
      </c>
      <c r="D64" s="21">
        <v>2</v>
      </c>
      <c r="E64" s="44">
        <v>2</v>
      </c>
      <c r="F64" s="44" t="s">
        <v>599</v>
      </c>
      <c r="G64" s="21" t="s">
        <v>599</v>
      </c>
      <c r="H64" s="21" t="s">
        <v>599</v>
      </c>
      <c r="I64" s="44" t="s">
        <v>599</v>
      </c>
      <c r="J64" s="44">
        <v>2</v>
      </c>
      <c r="K64" s="21">
        <v>1</v>
      </c>
      <c r="L64" s="21">
        <v>1</v>
      </c>
      <c r="M64" s="21" t="s">
        <v>599</v>
      </c>
      <c r="N64" s="181"/>
      <c r="O64" s="181"/>
      <c r="P64" s="181"/>
      <c r="Q64" s="6"/>
      <c r="R64" s="6"/>
    </row>
    <row r="65" spans="1:18">
      <c r="A65" s="2" t="s">
        <v>472</v>
      </c>
      <c r="B65" s="44">
        <v>8</v>
      </c>
      <c r="C65" s="21" t="s">
        <v>599</v>
      </c>
      <c r="D65" s="21">
        <v>8</v>
      </c>
      <c r="E65" s="44">
        <v>9</v>
      </c>
      <c r="F65" s="44" t="s">
        <v>599</v>
      </c>
      <c r="G65" s="21" t="s">
        <v>599</v>
      </c>
      <c r="H65" s="21" t="s">
        <v>599</v>
      </c>
      <c r="I65" s="44" t="s">
        <v>599</v>
      </c>
      <c r="J65" s="44">
        <v>9</v>
      </c>
      <c r="K65" s="21">
        <v>7</v>
      </c>
      <c r="L65" s="21">
        <v>2</v>
      </c>
      <c r="M65" s="21" t="s">
        <v>599</v>
      </c>
      <c r="N65" s="181"/>
      <c r="O65" s="181"/>
      <c r="P65" s="181"/>
      <c r="Q65" s="6"/>
      <c r="R65" s="6"/>
    </row>
    <row r="66" spans="1:18">
      <c r="A66" s="2" t="s">
        <v>473</v>
      </c>
      <c r="B66" s="44">
        <v>6</v>
      </c>
      <c r="C66" s="21" t="s">
        <v>599</v>
      </c>
      <c r="D66" s="21">
        <v>6</v>
      </c>
      <c r="E66" s="44">
        <v>6</v>
      </c>
      <c r="F66" s="44" t="s">
        <v>599</v>
      </c>
      <c r="G66" s="21" t="s">
        <v>599</v>
      </c>
      <c r="H66" s="21" t="s">
        <v>599</v>
      </c>
      <c r="I66" s="44" t="s">
        <v>599</v>
      </c>
      <c r="J66" s="44">
        <v>6</v>
      </c>
      <c r="K66" s="21">
        <v>5</v>
      </c>
      <c r="L66" s="21">
        <v>1</v>
      </c>
      <c r="M66" s="21" t="s">
        <v>599</v>
      </c>
      <c r="N66" s="181"/>
      <c r="O66" s="181"/>
      <c r="P66" s="181"/>
      <c r="Q66" s="6"/>
      <c r="R66" s="6"/>
    </row>
    <row r="67" spans="1:18">
      <c r="A67" s="2" t="s">
        <v>474</v>
      </c>
      <c r="B67" s="44">
        <v>2</v>
      </c>
      <c r="C67" s="21" t="s">
        <v>599</v>
      </c>
      <c r="D67" s="21">
        <v>2</v>
      </c>
      <c r="E67" s="44">
        <v>2</v>
      </c>
      <c r="F67" s="44" t="s">
        <v>599</v>
      </c>
      <c r="G67" s="21" t="s">
        <v>599</v>
      </c>
      <c r="H67" s="21" t="s">
        <v>599</v>
      </c>
      <c r="I67" s="44" t="s">
        <v>599</v>
      </c>
      <c r="J67" s="44">
        <v>2</v>
      </c>
      <c r="K67" s="21">
        <v>2</v>
      </c>
      <c r="L67" s="21" t="s">
        <v>599</v>
      </c>
      <c r="M67" s="21" t="s">
        <v>599</v>
      </c>
      <c r="N67" s="181"/>
      <c r="O67" s="181"/>
      <c r="P67" s="181"/>
      <c r="Q67" s="6"/>
      <c r="R67" s="6"/>
    </row>
    <row r="68" spans="1:18">
      <c r="A68" s="2" t="s">
        <v>475</v>
      </c>
      <c r="B68" s="44" t="s">
        <v>599</v>
      </c>
      <c r="C68" s="21" t="s">
        <v>599</v>
      </c>
      <c r="D68" s="21" t="s">
        <v>599</v>
      </c>
      <c r="E68" s="44" t="s">
        <v>599</v>
      </c>
      <c r="F68" s="44" t="s">
        <v>599</v>
      </c>
      <c r="G68" s="21" t="s">
        <v>599</v>
      </c>
      <c r="H68" s="21" t="s">
        <v>599</v>
      </c>
      <c r="I68" s="44" t="s">
        <v>599</v>
      </c>
      <c r="J68" s="44" t="s">
        <v>599</v>
      </c>
      <c r="K68" s="21" t="s">
        <v>599</v>
      </c>
      <c r="L68" s="21" t="s">
        <v>599</v>
      </c>
      <c r="M68" s="21" t="s">
        <v>599</v>
      </c>
      <c r="N68" s="181"/>
      <c r="O68" s="181"/>
      <c r="P68" s="181"/>
      <c r="Q68" s="6"/>
      <c r="R68" s="6"/>
    </row>
    <row r="69" spans="1:18">
      <c r="A69" s="2" t="s">
        <v>476</v>
      </c>
      <c r="B69" s="44">
        <v>1</v>
      </c>
      <c r="C69" s="21" t="s">
        <v>599</v>
      </c>
      <c r="D69" s="21">
        <v>1</v>
      </c>
      <c r="E69" s="44">
        <v>1</v>
      </c>
      <c r="F69" s="44" t="s">
        <v>599</v>
      </c>
      <c r="G69" s="21" t="s">
        <v>599</v>
      </c>
      <c r="H69" s="21" t="s">
        <v>599</v>
      </c>
      <c r="I69" s="44" t="s">
        <v>599</v>
      </c>
      <c r="J69" s="44">
        <v>1</v>
      </c>
      <c r="K69" s="21" t="s">
        <v>599</v>
      </c>
      <c r="L69" s="21">
        <v>1</v>
      </c>
      <c r="M69" s="21" t="s">
        <v>599</v>
      </c>
      <c r="N69" s="181"/>
      <c r="O69" s="181"/>
      <c r="P69" s="181"/>
      <c r="Q69" s="6"/>
      <c r="R69" s="6"/>
    </row>
    <row r="70" spans="1:18">
      <c r="B70" s="44"/>
      <c r="C70" s="21"/>
      <c r="D70" s="21"/>
      <c r="E70" s="44"/>
      <c r="F70" s="44"/>
      <c r="G70" s="21"/>
      <c r="H70" s="21"/>
      <c r="I70" s="21"/>
      <c r="J70" s="44"/>
      <c r="K70" s="21"/>
      <c r="L70" s="21"/>
      <c r="M70" s="21"/>
      <c r="N70" s="181"/>
      <c r="O70" s="181"/>
      <c r="P70" s="181"/>
      <c r="Q70" s="6"/>
      <c r="R70" s="6"/>
    </row>
    <row r="71" spans="1:18">
      <c r="A71" s="2" t="s">
        <v>477</v>
      </c>
      <c r="B71" s="44">
        <v>40</v>
      </c>
      <c r="C71" s="21">
        <v>1</v>
      </c>
      <c r="D71" s="21">
        <v>39</v>
      </c>
      <c r="E71" s="44">
        <v>41</v>
      </c>
      <c r="F71" s="44">
        <v>2</v>
      </c>
      <c r="G71" s="21">
        <v>1</v>
      </c>
      <c r="H71" s="21">
        <v>1</v>
      </c>
      <c r="I71" s="44" t="s">
        <v>599</v>
      </c>
      <c r="J71" s="44">
        <v>39</v>
      </c>
      <c r="K71" s="21">
        <v>17</v>
      </c>
      <c r="L71" s="21">
        <v>22</v>
      </c>
      <c r="M71" s="21" t="s">
        <v>599</v>
      </c>
      <c r="N71" s="181"/>
      <c r="O71" s="181"/>
      <c r="P71" s="181"/>
      <c r="Q71" s="6"/>
      <c r="R71" s="6"/>
    </row>
    <row r="72" spans="1:18">
      <c r="A72" s="2" t="s">
        <v>478</v>
      </c>
      <c r="B72" s="44">
        <v>16</v>
      </c>
      <c r="C72" s="21">
        <v>2</v>
      </c>
      <c r="D72" s="21">
        <v>14</v>
      </c>
      <c r="E72" s="44">
        <v>17</v>
      </c>
      <c r="F72" s="44">
        <v>2</v>
      </c>
      <c r="G72" s="21" t="s">
        <v>599</v>
      </c>
      <c r="H72" s="21">
        <v>2</v>
      </c>
      <c r="I72" s="44" t="s">
        <v>599</v>
      </c>
      <c r="J72" s="44">
        <v>15</v>
      </c>
      <c r="K72" s="21">
        <v>7</v>
      </c>
      <c r="L72" s="21">
        <v>8</v>
      </c>
      <c r="M72" s="21" t="s">
        <v>599</v>
      </c>
      <c r="N72" s="181"/>
      <c r="O72" s="181"/>
      <c r="P72" s="181"/>
      <c r="Q72" s="6"/>
      <c r="R72" s="6"/>
    </row>
    <row r="73" spans="1:18">
      <c r="A73" s="2" t="s">
        <v>479</v>
      </c>
      <c r="B73" s="44" t="s">
        <v>599</v>
      </c>
      <c r="C73" s="21" t="s">
        <v>599</v>
      </c>
      <c r="D73" s="21" t="s">
        <v>599</v>
      </c>
      <c r="E73" s="44" t="s">
        <v>599</v>
      </c>
      <c r="F73" s="44" t="s">
        <v>599</v>
      </c>
      <c r="G73" s="21" t="s">
        <v>599</v>
      </c>
      <c r="H73" s="21" t="s">
        <v>599</v>
      </c>
      <c r="I73" s="44" t="s">
        <v>599</v>
      </c>
      <c r="J73" s="21" t="s">
        <v>599</v>
      </c>
      <c r="K73" s="21" t="s">
        <v>599</v>
      </c>
      <c r="L73" s="21" t="s">
        <v>599</v>
      </c>
      <c r="M73" s="21" t="s">
        <v>599</v>
      </c>
      <c r="N73" s="181"/>
      <c r="O73" s="181"/>
      <c r="P73" s="181"/>
      <c r="Q73" s="6"/>
      <c r="R73" s="6"/>
    </row>
    <row r="74" spans="1:18">
      <c r="A74" s="2" t="s">
        <v>480</v>
      </c>
      <c r="B74" s="44">
        <v>2</v>
      </c>
      <c r="C74" s="21" t="s">
        <v>599</v>
      </c>
      <c r="D74" s="21">
        <v>2</v>
      </c>
      <c r="E74" s="44">
        <v>2</v>
      </c>
      <c r="F74" s="44" t="s">
        <v>599</v>
      </c>
      <c r="G74" s="21" t="s">
        <v>599</v>
      </c>
      <c r="H74" s="21" t="s">
        <v>599</v>
      </c>
      <c r="I74" s="44" t="s">
        <v>599</v>
      </c>
      <c r="J74" s="44">
        <v>2</v>
      </c>
      <c r="K74" s="21">
        <v>2</v>
      </c>
      <c r="L74" s="21" t="s">
        <v>599</v>
      </c>
      <c r="M74" s="21" t="s">
        <v>599</v>
      </c>
      <c r="N74" s="181"/>
      <c r="O74" s="181"/>
      <c r="P74" s="181"/>
      <c r="Q74" s="6"/>
      <c r="R74" s="6"/>
    </row>
    <row r="75" spans="1:18">
      <c r="A75" s="2" t="s">
        <v>481</v>
      </c>
      <c r="B75" s="44">
        <v>6</v>
      </c>
      <c r="C75" s="21">
        <v>2</v>
      </c>
      <c r="D75" s="21">
        <v>4</v>
      </c>
      <c r="E75" s="44">
        <v>6</v>
      </c>
      <c r="F75" s="44">
        <v>2</v>
      </c>
      <c r="G75" s="21">
        <v>2</v>
      </c>
      <c r="H75" s="21" t="s">
        <v>599</v>
      </c>
      <c r="I75" s="44" t="s">
        <v>599</v>
      </c>
      <c r="J75" s="44">
        <v>4</v>
      </c>
      <c r="K75" s="21">
        <v>3</v>
      </c>
      <c r="L75" s="21">
        <v>1</v>
      </c>
      <c r="M75" s="21" t="s">
        <v>599</v>
      </c>
      <c r="N75" s="181"/>
      <c r="O75" s="181"/>
      <c r="P75" s="181"/>
      <c r="Q75" s="6"/>
      <c r="R75" s="6"/>
    </row>
    <row r="76" spans="1:18">
      <c r="B76" s="44"/>
      <c r="C76" s="21"/>
      <c r="D76" s="21"/>
      <c r="E76" s="44"/>
      <c r="F76" s="44"/>
      <c r="G76" s="21"/>
      <c r="H76" s="21"/>
      <c r="I76" s="21"/>
      <c r="J76" s="44"/>
      <c r="K76" s="21"/>
      <c r="L76" s="21"/>
      <c r="M76" s="21"/>
      <c r="N76" s="181"/>
      <c r="O76" s="181"/>
      <c r="P76" s="181"/>
      <c r="Q76" s="6"/>
      <c r="R76" s="6"/>
    </row>
    <row r="77" spans="1:18">
      <c r="A77" s="2" t="s">
        <v>482</v>
      </c>
      <c r="B77" s="44">
        <v>6</v>
      </c>
      <c r="C77" s="21">
        <v>1</v>
      </c>
      <c r="D77" s="21">
        <v>5</v>
      </c>
      <c r="E77" s="44">
        <v>6</v>
      </c>
      <c r="F77" s="44">
        <v>1</v>
      </c>
      <c r="G77" s="21">
        <v>1</v>
      </c>
      <c r="H77" s="21" t="s">
        <v>599</v>
      </c>
      <c r="I77" s="44" t="s">
        <v>599</v>
      </c>
      <c r="J77" s="44">
        <v>5</v>
      </c>
      <c r="K77" s="21">
        <v>4</v>
      </c>
      <c r="L77" s="21">
        <v>1</v>
      </c>
      <c r="M77" s="21" t="s">
        <v>599</v>
      </c>
      <c r="N77" s="181"/>
      <c r="O77" s="181"/>
      <c r="P77" s="181"/>
      <c r="Q77" s="6"/>
      <c r="R77" s="6"/>
    </row>
    <row r="78" spans="1:18">
      <c r="A78" s="2" t="s">
        <v>483</v>
      </c>
      <c r="B78" s="44">
        <v>6</v>
      </c>
      <c r="C78" s="21">
        <v>1</v>
      </c>
      <c r="D78" s="21">
        <v>5</v>
      </c>
      <c r="E78" s="44">
        <v>6</v>
      </c>
      <c r="F78" s="44">
        <v>1</v>
      </c>
      <c r="G78" s="21" t="s">
        <v>599</v>
      </c>
      <c r="H78" s="21">
        <v>1</v>
      </c>
      <c r="I78" s="44" t="s">
        <v>599</v>
      </c>
      <c r="J78" s="44">
        <v>5</v>
      </c>
      <c r="K78" s="21">
        <v>3</v>
      </c>
      <c r="L78" s="21">
        <v>2</v>
      </c>
      <c r="M78" s="21" t="s">
        <v>599</v>
      </c>
      <c r="N78" s="181"/>
      <c r="O78" s="181"/>
      <c r="P78" s="181"/>
      <c r="Q78" s="6"/>
      <c r="R78" s="6"/>
    </row>
    <row r="79" spans="1:18">
      <c r="B79" s="44"/>
      <c r="C79" s="21"/>
      <c r="D79" s="21"/>
      <c r="E79" s="44"/>
      <c r="F79" s="44"/>
      <c r="G79" s="21"/>
      <c r="H79" s="21"/>
      <c r="I79" s="21"/>
      <c r="J79" s="44"/>
      <c r="K79" s="21"/>
      <c r="L79" s="21"/>
      <c r="M79" s="21"/>
      <c r="N79" s="181"/>
      <c r="O79" s="181"/>
      <c r="P79" s="181"/>
      <c r="Q79" s="6"/>
      <c r="R79" s="6"/>
    </row>
    <row r="80" spans="1:18">
      <c r="A80" s="2" t="s">
        <v>485</v>
      </c>
      <c r="B80" s="44" t="s">
        <v>599</v>
      </c>
      <c r="C80" s="21" t="s">
        <v>599</v>
      </c>
      <c r="D80" s="21" t="s">
        <v>599</v>
      </c>
      <c r="E80" s="44" t="s">
        <v>599</v>
      </c>
      <c r="F80" s="44" t="s">
        <v>599</v>
      </c>
      <c r="G80" s="21" t="s">
        <v>599</v>
      </c>
      <c r="H80" s="21" t="s">
        <v>599</v>
      </c>
      <c r="I80" s="44" t="s">
        <v>599</v>
      </c>
      <c r="J80" s="21" t="s">
        <v>599</v>
      </c>
      <c r="K80" s="21" t="s">
        <v>599</v>
      </c>
      <c r="L80" s="21" t="s">
        <v>599</v>
      </c>
      <c r="M80" s="21" t="s">
        <v>599</v>
      </c>
      <c r="N80" s="181"/>
      <c r="O80" s="181"/>
      <c r="P80" s="181"/>
      <c r="Q80" s="6"/>
      <c r="R80" s="6"/>
    </row>
    <row r="81" spans="1:18">
      <c r="A81" s="2" t="s">
        <v>484</v>
      </c>
      <c r="B81" s="44">
        <v>1</v>
      </c>
      <c r="C81" s="21" t="s">
        <v>599</v>
      </c>
      <c r="D81" s="21">
        <v>1</v>
      </c>
      <c r="E81" s="44">
        <v>1</v>
      </c>
      <c r="F81" s="44" t="s">
        <v>599</v>
      </c>
      <c r="G81" s="21" t="s">
        <v>599</v>
      </c>
      <c r="H81" s="21" t="s">
        <v>599</v>
      </c>
      <c r="I81" s="44" t="s">
        <v>599</v>
      </c>
      <c r="J81" s="44">
        <v>1</v>
      </c>
      <c r="K81" s="21">
        <v>1</v>
      </c>
      <c r="L81" s="21" t="s">
        <v>599</v>
      </c>
      <c r="M81" s="21" t="s">
        <v>599</v>
      </c>
      <c r="N81" s="181"/>
      <c r="O81" s="181"/>
      <c r="P81" s="181"/>
      <c r="Q81" s="6"/>
      <c r="R81" s="6"/>
    </row>
    <row r="82" spans="1:18">
      <c r="A82" s="2" t="s">
        <v>486</v>
      </c>
      <c r="B82" s="44">
        <v>2</v>
      </c>
      <c r="C82" s="21" t="s">
        <v>599</v>
      </c>
      <c r="D82" s="21">
        <v>2</v>
      </c>
      <c r="E82" s="44">
        <v>2</v>
      </c>
      <c r="F82" s="44" t="s">
        <v>599</v>
      </c>
      <c r="G82" s="21" t="s">
        <v>599</v>
      </c>
      <c r="H82" s="21" t="s">
        <v>599</v>
      </c>
      <c r="I82" s="44" t="s">
        <v>599</v>
      </c>
      <c r="J82" s="44">
        <v>2</v>
      </c>
      <c r="K82" s="21">
        <v>1</v>
      </c>
      <c r="L82" s="21">
        <v>1</v>
      </c>
      <c r="M82" s="21" t="s">
        <v>599</v>
      </c>
      <c r="N82" s="181"/>
      <c r="O82" s="181"/>
      <c r="P82" s="181"/>
      <c r="Q82" s="6"/>
      <c r="R82" s="6"/>
    </row>
    <row r="83" spans="1:18">
      <c r="B83" s="44"/>
      <c r="C83" s="21"/>
      <c r="D83" s="21"/>
      <c r="E83" s="44"/>
      <c r="F83" s="44"/>
      <c r="G83" s="21"/>
      <c r="H83" s="21"/>
      <c r="I83" s="21"/>
      <c r="J83" s="44"/>
      <c r="K83" s="21"/>
      <c r="L83" s="21"/>
      <c r="M83" s="21"/>
      <c r="N83" s="181"/>
      <c r="O83" s="181"/>
      <c r="P83" s="181"/>
      <c r="Q83" s="6"/>
      <c r="R83" s="6"/>
    </row>
    <row r="84" spans="1:18">
      <c r="A84" s="2" t="s">
        <v>487</v>
      </c>
      <c r="B84" s="44" t="s">
        <v>599</v>
      </c>
      <c r="C84" s="21" t="s">
        <v>599</v>
      </c>
      <c r="D84" s="21" t="s">
        <v>599</v>
      </c>
      <c r="E84" s="44" t="s">
        <v>599</v>
      </c>
      <c r="F84" s="44" t="s">
        <v>599</v>
      </c>
      <c r="G84" s="21" t="s">
        <v>599</v>
      </c>
      <c r="H84" s="21" t="s">
        <v>599</v>
      </c>
      <c r="I84" s="44" t="s">
        <v>599</v>
      </c>
      <c r="J84" s="21" t="s">
        <v>599</v>
      </c>
      <c r="K84" s="21" t="s">
        <v>599</v>
      </c>
      <c r="L84" s="21" t="s">
        <v>599</v>
      </c>
      <c r="M84" s="21" t="s">
        <v>599</v>
      </c>
      <c r="N84" s="181"/>
      <c r="O84" s="181"/>
      <c r="P84" s="181"/>
      <c r="Q84" s="6"/>
      <c r="R84" s="6"/>
    </row>
    <row r="85" spans="1:18">
      <c r="A85" s="1" t="s">
        <v>488</v>
      </c>
      <c r="B85" s="325" t="s">
        <v>599</v>
      </c>
      <c r="C85" s="33" t="s">
        <v>599</v>
      </c>
      <c r="D85" s="33" t="s">
        <v>599</v>
      </c>
      <c r="E85" s="325" t="s">
        <v>599</v>
      </c>
      <c r="F85" s="325" t="s">
        <v>599</v>
      </c>
      <c r="G85" s="33" t="s">
        <v>599</v>
      </c>
      <c r="H85" s="33" t="s">
        <v>599</v>
      </c>
      <c r="I85" s="325" t="s">
        <v>599</v>
      </c>
      <c r="J85" s="33" t="s">
        <v>599</v>
      </c>
      <c r="K85" s="33" t="s">
        <v>599</v>
      </c>
      <c r="L85" s="33" t="s">
        <v>599</v>
      </c>
      <c r="M85" s="33" t="s">
        <v>599</v>
      </c>
      <c r="N85" s="181"/>
      <c r="O85" s="181"/>
      <c r="P85" s="181"/>
      <c r="Q85" s="6"/>
      <c r="R85" s="6"/>
    </row>
    <row r="86" spans="1:18">
      <c r="B86" s="21"/>
      <c r="C86" s="21"/>
      <c r="D86" s="21"/>
      <c r="E86" s="21"/>
      <c r="F86" s="21"/>
      <c r="G86" s="21"/>
      <c r="H86" s="21"/>
      <c r="I86" s="21"/>
      <c r="J86" s="21"/>
      <c r="K86" s="21"/>
      <c r="L86" s="21"/>
      <c r="M86" s="21"/>
      <c r="N86" s="181"/>
      <c r="O86" s="181"/>
      <c r="P86" s="181"/>
      <c r="Q86" s="6"/>
      <c r="R86" s="6"/>
    </row>
    <row r="87" spans="1:18">
      <c r="B87" s="21"/>
      <c r="C87" s="21"/>
      <c r="D87" s="21"/>
      <c r="E87" s="21"/>
      <c r="F87" s="21"/>
      <c r="G87" s="21"/>
      <c r="H87" s="21"/>
      <c r="I87" s="21"/>
      <c r="J87" s="21"/>
      <c r="K87" s="21"/>
      <c r="L87" s="21"/>
      <c r="M87" s="21"/>
      <c r="N87" s="181"/>
      <c r="O87" s="181"/>
      <c r="P87" s="181"/>
      <c r="Q87" s="6"/>
      <c r="R87" s="6"/>
    </row>
    <row r="88" spans="1:18">
      <c r="A88" s="11"/>
      <c r="B88" s="21"/>
      <c r="C88" s="21"/>
      <c r="D88" s="21"/>
      <c r="E88" s="21"/>
      <c r="F88" s="21"/>
      <c r="G88" s="21"/>
      <c r="H88" s="21"/>
      <c r="I88" s="21"/>
      <c r="J88" s="21"/>
      <c r="K88" s="21"/>
      <c r="L88" s="21"/>
      <c r="M88" s="21"/>
      <c r="O88" s="181"/>
      <c r="P88" s="181"/>
      <c r="Q88" s="6"/>
      <c r="R88" s="6"/>
    </row>
    <row r="89" spans="1:18">
      <c r="B89" s="21"/>
      <c r="C89" s="21"/>
      <c r="D89" s="21"/>
      <c r="E89" s="21"/>
      <c r="F89" s="21"/>
      <c r="G89" s="21"/>
      <c r="H89" s="21"/>
      <c r="I89" s="21"/>
      <c r="J89" s="21"/>
      <c r="K89" s="21"/>
      <c r="L89" s="21"/>
      <c r="M89" s="21"/>
      <c r="O89" s="181"/>
      <c r="P89" s="181"/>
      <c r="Q89" s="6"/>
      <c r="R89" s="6"/>
    </row>
    <row r="90" spans="1:18">
      <c r="B90" s="21"/>
      <c r="C90" s="21"/>
      <c r="D90" s="21"/>
      <c r="E90" s="21"/>
      <c r="F90" s="21"/>
      <c r="G90" s="21"/>
      <c r="H90" s="21"/>
      <c r="I90" s="21"/>
      <c r="J90" s="21"/>
      <c r="K90" s="21"/>
      <c r="L90" s="21"/>
      <c r="M90" s="21"/>
      <c r="O90" s="181"/>
      <c r="P90" s="181"/>
      <c r="Q90" s="6"/>
      <c r="R90" s="6"/>
    </row>
    <row r="91" spans="1:18">
      <c r="B91" s="21"/>
      <c r="C91" s="21"/>
      <c r="D91" s="21"/>
      <c r="E91" s="21"/>
      <c r="F91" s="21"/>
      <c r="G91" s="21"/>
      <c r="H91" s="21"/>
      <c r="I91" s="21"/>
      <c r="J91" s="21"/>
      <c r="K91" s="21"/>
      <c r="L91" s="21"/>
      <c r="M91" s="21"/>
      <c r="O91" s="181"/>
      <c r="P91" s="181"/>
      <c r="Q91" s="6"/>
      <c r="R91" s="6"/>
    </row>
    <row r="92" spans="1:18">
      <c r="B92" s="21"/>
      <c r="C92" s="21"/>
      <c r="D92" s="21"/>
      <c r="E92" s="21"/>
      <c r="F92" s="21"/>
      <c r="G92" s="21"/>
      <c r="H92" s="21"/>
      <c r="I92" s="21"/>
      <c r="J92" s="21"/>
      <c r="K92" s="21"/>
      <c r="L92" s="21"/>
      <c r="M92" s="21"/>
    </row>
    <row r="93" spans="1:18">
      <c r="B93" s="21"/>
      <c r="C93" s="21"/>
      <c r="D93" s="21"/>
      <c r="E93" s="21"/>
      <c r="F93" s="21"/>
      <c r="G93" s="21"/>
      <c r="H93" s="21"/>
      <c r="I93" s="21"/>
      <c r="J93" s="21"/>
      <c r="K93" s="21"/>
      <c r="L93" s="21"/>
      <c r="M93" s="21"/>
    </row>
  </sheetData>
  <pageMargins left="0.74803149606299213" right="0.74803149606299213" top="0.98425196850393704" bottom="0.98425196850393704" header="0.51181102362204722" footer="0.51181102362204722"/>
  <pageSetup paperSize="9" orientation="landscape" r:id="rId1"/>
  <headerFooter alignWithMargins="0"/>
  <rowBreaks count="2" manualBreakCount="2">
    <brk id="36" max="16383" man="1"/>
    <brk id="62"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32</vt:i4>
      </vt:variant>
      <vt:variant>
        <vt:lpstr>Namngivna områden</vt:lpstr>
      </vt:variant>
      <vt:variant>
        <vt:i4>44</vt:i4>
      </vt:variant>
    </vt:vector>
  </HeadingPairs>
  <TitlesOfParts>
    <vt:vector size="76" baseType="lpstr">
      <vt:lpstr>Titel _ Title</vt:lpstr>
      <vt:lpstr>Innehåll _ Content</vt:lpstr>
      <vt:lpstr>Kort om statistiken _ In brief</vt:lpstr>
      <vt:lpstr>Teckenförklaring_Legends</vt:lpstr>
      <vt:lpstr>0.0</vt:lpstr>
      <vt:lpstr>1.1</vt:lpstr>
      <vt:lpstr>1.2</vt:lpstr>
      <vt:lpstr>1.3</vt:lpstr>
      <vt:lpstr>1.4</vt:lpstr>
      <vt:lpstr>1.5</vt:lpstr>
      <vt:lpstr>2.1</vt:lpstr>
      <vt:lpstr>2.2</vt:lpstr>
      <vt:lpstr>2.3</vt:lpstr>
      <vt:lpstr>2.4</vt:lpstr>
      <vt:lpstr>3.1</vt:lpstr>
      <vt:lpstr>3.2</vt:lpstr>
      <vt:lpstr>3.3</vt:lpstr>
      <vt:lpstr>4.1</vt:lpstr>
      <vt:lpstr>4.2</vt:lpstr>
      <vt:lpstr>5.1</vt:lpstr>
      <vt:lpstr>5.2</vt:lpstr>
      <vt:lpstr>5.3</vt:lpstr>
      <vt:lpstr>5.4</vt:lpstr>
      <vt:lpstr>6.1</vt:lpstr>
      <vt:lpstr>6.2</vt:lpstr>
      <vt:lpstr>6.3</vt:lpstr>
      <vt:lpstr>Befolkning SE</vt:lpstr>
      <vt:lpstr>6.4</vt:lpstr>
      <vt:lpstr>6.5</vt:lpstr>
      <vt:lpstr>6.6</vt:lpstr>
      <vt:lpstr>7.1</vt:lpstr>
      <vt:lpstr>7.2</vt:lpstr>
      <vt:lpstr>'7.1'!_ftnref2</vt:lpstr>
      <vt:lpstr>'1.1'!Utskriftsområde</vt:lpstr>
      <vt:lpstr>'1.2'!Utskriftsområde</vt:lpstr>
      <vt:lpstr>'1.3'!Utskriftsområde</vt:lpstr>
      <vt:lpstr>'1.4'!Utskriftsområde</vt:lpstr>
      <vt:lpstr>'1.5'!Utskriftsområde</vt:lpstr>
      <vt:lpstr>'2.1'!Utskriftsområde</vt:lpstr>
      <vt:lpstr>'2.2'!Utskriftsområde</vt:lpstr>
      <vt:lpstr>'2.3'!Utskriftsområde</vt:lpstr>
      <vt:lpstr>'2.4'!Utskriftsområde</vt:lpstr>
      <vt:lpstr>'3.1'!Utskriftsområde</vt:lpstr>
      <vt:lpstr>'3.2'!Utskriftsområde</vt:lpstr>
      <vt:lpstr>'3.3'!Utskriftsområde</vt:lpstr>
      <vt:lpstr>'4.1'!Utskriftsområde</vt:lpstr>
      <vt:lpstr>'4.2'!Utskriftsområde</vt:lpstr>
      <vt:lpstr>'5.2'!Utskriftsområde</vt:lpstr>
      <vt:lpstr>'5.3'!Utskriftsområde</vt:lpstr>
      <vt:lpstr>'5.4'!Utskriftsområde</vt:lpstr>
      <vt:lpstr>'6.2'!Utskriftsområde</vt:lpstr>
      <vt:lpstr>'6.4'!Utskriftsområde</vt:lpstr>
      <vt:lpstr>'6.5'!Utskriftsområde</vt:lpstr>
      <vt:lpstr>'6.6'!Utskriftsområde</vt:lpstr>
      <vt:lpstr>'7.1'!Utskriftsområde</vt:lpstr>
      <vt:lpstr>'7.2'!Utskriftsområde</vt:lpstr>
      <vt:lpstr>'Innehåll _ Content'!Utskriftsområde</vt:lpstr>
      <vt:lpstr>'1.2'!Utskriftsrubriker</vt:lpstr>
      <vt:lpstr>'1.3'!Utskriftsrubriker</vt:lpstr>
      <vt:lpstr>'1.4'!Utskriftsrubriker</vt:lpstr>
      <vt:lpstr>'1.5'!Utskriftsrubriker</vt:lpstr>
      <vt:lpstr>'2.1'!Utskriftsrubriker</vt:lpstr>
      <vt:lpstr>'2.2'!Utskriftsrubriker</vt:lpstr>
      <vt:lpstr>'2.3'!Utskriftsrubriker</vt:lpstr>
      <vt:lpstr>'2.4'!Utskriftsrubriker</vt:lpstr>
      <vt:lpstr>'3.1'!Utskriftsrubriker</vt:lpstr>
      <vt:lpstr>'3.2'!Utskriftsrubriker</vt:lpstr>
      <vt:lpstr>'3.3'!Utskriftsrubriker</vt:lpstr>
      <vt:lpstr>'4.1'!Utskriftsrubriker</vt:lpstr>
      <vt:lpstr>'4.2'!Utskriftsrubriker</vt:lpstr>
      <vt:lpstr>'5.1'!Utskriftsrubriker</vt:lpstr>
      <vt:lpstr>'5.4'!Utskriftsrubriker</vt:lpstr>
      <vt:lpstr>'6.1'!Utskriftsrubriker</vt:lpstr>
      <vt:lpstr>'6.2'!Utskriftsrubriker</vt:lpstr>
      <vt:lpstr>'6.5'!Utskriftsrubriker</vt:lpstr>
      <vt:lpstr>'Innehåll _ Content'!Utskriftsrubriker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scblell</dc:creator>
  <cp:lastModifiedBy>Johan Landin</cp:lastModifiedBy>
  <cp:lastPrinted>2022-05-15T12:29:50Z</cp:lastPrinted>
  <dcterms:created xsi:type="dcterms:W3CDTF">2001-07-09T14:13:20Z</dcterms:created>
  <dcterms:modified xsi:type="dcterms:W3CDTF">2023-05-08T06:36:14Z</dcterms:modified>
</cp:coreProperties>
</file>